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ger-Willem\Documents\SWZ Consulting\Klanten\Dunnewind Groep\managementsystemen\handboek\CO2\2024\"/>
    </mc:Choice>
  </mc:AlternateContent>
  <xr:revisionPtr revIDLastSave="0" documentId="8_{CC1BF6DC-9A90-42EB-A186-742B5690E64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e-Ge" sheetId="1" r:id="rId1"/>
    <sheet name="DGS" sheetId="5" r:id="rId2"/>
    <sheet name="GDI" sheetId="4" state="hidden" r:id="rId3"/>
    <sheet name="NONAK" sheetId="2" r:id="rId4"/>
    <sheet name="Holding" sheetId="3" r:id="rId5"/>
    <sheet name="Staafdiagram 2024" sheetId="6" r:id="rId6"/>
  </sheets>
  <calcPr calcId="181029"/>
</workbook>
</file>

<file path=xl/calcChain.xml><?xml version="1.0" encoding="utf-8"?>
<calcChain xmlns="http://schemas.openxmlformats.org/spreadsheetml/2006/main">
  <c r="G26" i="3" l="1"/>
  <c r="C25" i="3"/>
  <c r="C15" i="3" l="1"/>
  <c r="H15" i="3" s="1"/>
  <c r="C16" i="3"/>
  <c r="H16" i="3" s="1"/>
  <c r="H17" i="3"/>
  <c r="C19" i="3"/>
  <c r="G19" i="3" s="1"/>
  <c r="C24" i="3"/>
  <c r="H24" i="3" s="1"/>
  <c r="H25" i="3"/>
  <c r="C27" i="3"/>
  <c r="G27" i="3" s="1"/>
  <c r="C28" i="3"/>
  <c r="G28" i="3" s="1"/>
  <c r="C29" i="3"/>
  <c r="G29" i="3" s="1"/>
  <c r="C30" i="3"/>
  <c r="G30" i="3" s="1"/>
  <c r="C31" i="3"/>
  <c r="G31" i="3" s="1"/>
  <c r="C36" i="3"/>
  <c r="G36" i="3" s="1"/>
  <c r="C37" i="3"/>
  <c r="G37" i="3" s="1"/>
  <c r="C38" i="3"/>
  <c r="G38" i="3" s="1"/>
  <c r="C39" i="3"/>
  <c r="G39" i="3" s="1"/>
  <c r="C40" i="3"/>
  <c r="G40" i="3" s="1"/>
  <c r="C41" i="3"/>
  <c r="G41" i="3" s="1"/>
  <c r="C42" i="3"/>
  <c r="H42" i="3" s="1"/>
  <c r="H43" i="3" s="1"/>
  <c r="C47" i="3"/>
  <c r="H47" i="3" s="1"/>
  <c r="C48" i="3"/>
  <c r="H48" i="3" s="1"/>
  <c r="C49" i="3"/>
  <c r="H49" i="3" s="1"/>
  <c r="C54" i="3"/>
  <c r="G54" i="3" s="1"/>
  <c r="G56" i="3" s="1"/>
  <c r="C55" i="3"/>
  <c r="H55" i="3" s="1"/>
  <c r="H56" i="3" s="1"/>
  <c r="H14" i="3"/>
  <c r="G18" i="5"/>
  <c r="G18" i="3"/>
  <c r="H14" i="2"/>
  <c r="H42" i="2"/>
  <c r="H43" i="2" s="1"/>
  <c r="H15" i="2"/>
  <c r="H16" i="2"/>
  <c r="H17" i="2"/>
  <c r="G18" i="2"/>
  <c r="G19" i="2"/>
  <c r="H24" i="2"/>
  <c r="H25" i="2"/>
  <c r="G26" i="2"/>
  <c r="G27" i="2"/>
  <c r="G28" i="2"/>
  <c r="G29" i="2"/>
  <c r="G30" i="2"/>
  <c r="G31" i="2"/>
  <c r="G36" i="2"/>
  <c r="G37" i="2"/>
  <c r="G38" i="2"/>
  <c r="G39" i="2"/>
  <c r="G40" i="2"/>
  <c r="G41" i="2"/>
  <c r="H47" i="2"/>
  <c r="H48" i="2"/>
  <c r="H49" i="2"/>
  <c r="G54" i="2"/>
  <c r="G56" i="2" s="1"/>
  <c r="H55" i="2"/>
  <c r="H56" i="2" s="1"/>
  <c r="C7" i="4"/>
  <c r="H14" i="4"/>
  <c r="H15" i="4"/>
  <c r="H16" i="4"/>
  <c r="H17" i="4"/>
  <c r="G18" i="4"/>
  <c r="G19" i="4"/>
  <c r="H24" i="4"/>
  <c r="H25" i="4"/>
  <c r="H26" i="4"/>
  <c r="G27" i="4"/>
  <c r="G28" i="4"/>
  <c r="G29" i="4"/>
  <c r="G30" i="4"/>
  <c r="G31" i="4"/>
  <c r="G36" i="4"/>
  <c r="G37" i="4"/>
  <c r="G38" i="4"/>
  <c r="G39" i="4"/>
  <c r="G40" i="4"/>
  <c r="G41" i="4"/>
  <c r="H42" i="4"/>
  <c r="H43" i="4" s="1"/>
  <c r="H47" i="4"/>
  <c r="H48" i="4"/>
  <c r="H49" i="4"/>
  <c r="G54" i="4"/>
  <c r="G56" i="4" s="1"/>
  <c r="H55" i="4"/>
  <c r="H56" i="4" s="1"/>
  <c r="H14" i="5"/>
  <c r="H15" i="5"/>
  <c r="H16" i="5"/>
  <c r="H17" i="5"/>
  <c r="G19" i="5"/>
  <c r="H24" i="5"/>
  <c r="H25" i="5"/>
  <c r="G26" i="5"/>
  <c r="G27" i="5"/>
  <c r="G28" i="5"/>
  <c r="G29" i="5"/>
  <c r="G30" i="5"/>
  <c r="G31" i="5"/>
  <c r="G36" i="5"/>
  <c r="G37" i="5"/>
  <c r="G38" i="5"/>
  <c r="G39" i="5"/>
  <c r="G40" i="5"/>
  <c r="G41" i="5"/>
  <c r="H42" i="5"/>
  <c r="H43" i="5" s="1"/>
  <c r="H47" i="5"/>
  <c r="H48" i="5"/>
  <c r="H49" i="5"/>
  <c r="G54" i="5"/>
  <c r="G56" i="5"/>
  <c r="H55" i="5"/>
  <c r="H56" i="5" s="1"/>
  <c r="H14" i="1"/>
  <c r="H15" i="1"/>
  <c r="H16" i="1"/>
  <c r="H17" i="1"/>
  <c r="G18" i="1"/>
  <c r="G19" i="1"/>
  <c r="H24" i="1"/>
  <c r="H25" i="1"/>
  <c r="G26" i="1"/>
  <c r="G27" i="1"/>
  <c r="G28" i="1"/>
  <c r="G29" i="1"/>
  <c r="G30" i="1"/>
  <c r="G31" i="1"/>
  <c r="G36" i="1"/>
  <c r="G37" i="1"/>
  <c r="G38" i="1"/>
  <c r="G39" i="1"/>
  <c r="G40" i="1"/>
  <c r="G41" i="1"/>
  <c r="H42" i="1"/>
  <c r="H43" i="1" s="1"/>
  <c r="H47" i="1"/>
  <c r="H48" i="1"/>
  <c r="H49" i="1"/>
  <c r="G54" i="1"/>
  <c r="G56" i="1" s="1"/>
  <c r="H55" i="1"/>
  <c r="H56" i="1" s="1"/>
  <c r="H50" i="4" l="1"/>
  <c r="I50" i="4" s="1"/>
  <c r="H32" i="2"/>
  <c r="H20" i="2"/>
  <c r="G32" i="4"/>
  <c r="G60" i="4" s="1"/>
  <c r="H50" i="5"/>
  <c r="I50" i="5" s="1"/>
  <c r="G20" i="4"/>
  <c r="H32" i="3"/>
  <c r="I56" i="5"/>
  <c r="G20" i="2"/>
  <c r="H32" i="5"/>
  <c r="G43" i="4"/>
  <c r="H32" i="1"/>
  <c r="G43" i="2"/>
  <c r="I43" i="2" s="1"/>
  <c r="G32" i="1"/>
  <c r="H50" i="3"/>
  <c r="I50" i="3" s="1"/>
  <c r="H50" i="1"/>
  <c r="I50" i="1" s="1"/>
  <c r="G43" i="1"/>
  <c r="I43" i="1" s="1"/>
  <c r="I56" i="2"/>
  <c r="G20" i="3"/>
  <c r="G43" i="3"/>
  <c r="I43" i="3" s="1"/>
  <c r="G20" i="1"/>
  <c r="H20" i="5"/>
  <c r="H50" i="2"/>
  <c r="I50" i="2" s="1"/>
  <c r="G43" i="5"/>
  <c r="I43" i="5" s="1"/>
  <c r="H20" i="4"/>
  <c r="H20" i="1"/>
  <c r="G20" i="5"/>
  <c r="I20" i="5" s="1"/>
  <c r="H32" i="4"/>
  <c r="I32" i="4" s="1"/>
  <c r="G32" i="5"/>
  <c r="G32" i="2"/>
  <c r="H20" i="3"/>
  <c r="I56" i="4"/>
  <c r="I56" i="1"/>
  <c r="I20" i="4"/>
  <c r="G32" i="3"/>
  <c r="I43" i="4"/>
  <c r="I56" i="3"/>
  <c r="H60" i="5" l="1"/>
  <c r="D4" i="6" s="1"/>
  <c r="I32" i="3"/>
  <c r="I32" i="2"/>
  <c r="H60" i="1"/>
  <c r="D6" i="6" s="1"/>
  <c r="I32" i="1"/>
  <c r="I20" i="2"/>
  <c r="H60" i="3"/>
  <c r="D7" i="6" s="1"/>
  <c r="I32" i="5"/>
  <c r="H60" i="2"/>
  <c r="D5" i="6" s="1"/>
  <c r="G60" i="2"/>
  <c r="G60" i="1"/>
  <c r="C6" i="6" s="1"/>
  <c r="I20" i="3"/>
  <c r="I20" i="1"/>
  <c r="H60" i="4"/>
  <c r="I60" i="4" s="1"/>
  <c r="G60" i="5"/>
  <c r="C4" i="6" s="1"/>
  <c r="G60" i="3"/>
  <c r="I60" i="2" l="1"/>
  <c r="E4" i="6"/>
  <c r="E6" i="6"/>
  <c r="C5" i="6"/>
  <c r="E5" i="6" s="1"/>
  <c r="I60" i="1"/>
  <c r="I60" i="5"/>
  <c r="C7" i="6"/>
  <c r="E7" i="6" s="1"/>
  <c r="I60" i="3"/>
</calcChain>
</file>

<file path=xl/sharedStrings.xml><?xml version="1.0" encoding="utf-8"?>
<sst xmlns="http://schemas.openxmlformats.org/spreadsheetml/2006/main" count="817" uniqueCount="90">
  <si>
    <r>
      <t>CO</t>
    </r>
    <r>
      <rPr>
        <vertAlign val="subscript"/>
        <sz val="16"/>
        <rFont val="Tahoma"/>
        <family val="2"/>
      </rPr>
      <t>2-</t>
    </r>
    <r>
      <rPr>
        <sz val="16"/>
        <rFont val="Tahoma"/>
        <family val="2"/>
      </rPr>
      <t>footprintcalculator</t>
    </r>
  </si>
  <si>
    <t>KvK nummer:</t>
  </si>
  <si>
    <t>Bedrijfsnaam:</t>
  </si>
  <si>
    <t>t/m</t>
  </si>
  <si>
    <t>Periode:</t>
  </si>
  <si>
    <t>Omzet over periode:</t>
  </si>
  <si>
    <t>Printdatum:</t>
  </si>
  <si>
    <t>JA/NEE</t>
  </si>
  <si>
    <t>Geverifieerd door Cl:</t>
  </si>
  <si>
    <t>Naam Cl:</t>
  </si>
  <si>
    <t>Datum verificatie:</t>
  </si>
  <si>
    <t>Kantoren</t>
  </si>
  <si>
    <t>Scope</t>
  </si>
  <si>
    <t>Aantal</t>
  </si>
  <si>
    <t>Emissiefactor</t>
  </si>
  <si>
    <t>Eenheid</t>
  </si>
  <si>
    <t>Scope 1</t>
  </si>
  <si>
    <t>Scope 2</t>
  </si>
  <si>
    <t>Totaal</t>
  </si>
  <si>
    <t>Opmerkingen</t>
  </si>
  <si>
    <t>Groene elektriciteit (wind/water)</t>
  </si>
  <si>
    <t>Groene elektriciteit (zon/stortgas)</t>
  </si>
  <si>
    <t>Groene elektriciteit (overig)</t>
  </si>
  <si>
    <t>Normale ('grijze') elektriciteit</t>
  </si>
  <si>
    <t>Aardgas</t>
  </si>
  <si>
    <t>Propaan</t>
  </si>
  <si>
    <t>Productielocaties</t>
  </si>
  <si>
    <t>Wagenpark</t>
  </si>
  <si>
    <t>Verbruik diesel</t>
  </si>
  <si>
    <t>Verbruik lpg</t>
  </si>
  <si>
    <t>Per gereden autokilometer (benzine)</t>
  </si>
  <si>
    <t>Per gereden autokilometer (diesel)</t>
  </si>
  <si>
    <t>Per gereden autokilometer (lpg)</t>
  </si>
  <si>
    <t>Per gereden autokilometer (onbekend)</t>
  </si>
  <si>
    <t>Zakelijk gebruik privé-auto's</t>
  </si>
  <si>
    <t>Vliegreizen</t>
  </si>
  <si>
    <t>Vliegreizen &lt;700 km</t>
  </si>
  <si>
    <t>Vliegreizen 700-2.500 km</t>
  </si>
  <si>
    <t>Vliegreizen &gt;2.500 km</t>
  </si>
  <si>
    <t>Andere emissies</t>
  </si>
  <si>
    <t>Overige scope 1</t>
  </si>
  <si>
    <t>Overige scope 2</t>
  </si>
  <si>
    <r>
      <t>Uitstoot CO</t>
    </r>
    <r>
      <rPr>
        <b/>
        <vertAlign val="subscript"/>
        <sz val="10"/>
        <rFont val="Tahoma"/>
        <family val="2"/>
      </rPr>
      <t xml:space="preserve">2 </t>
    </r>
    <r>
      <rPr>
        <b/>
        <sz val="10"/>
        <rFont val="Tahoma"/>
        <family val="2"/>
      </rPr>
      <t>[ton]</t>
    </r>
  </si>
  <si>
    <t>Totaal kantoren:</t>
  </si>
  <si>
    <t>Totaal productielocaties:</t>
  </si>
  <si>
    <t>Totaal wagenpark:</t>
  </si>
  <si>
    <t>Totaal vliegreizen:</t>
  </si>
  <si>
    <t>Totaal andere emissies:</t>
  </si>
  <si>
    <t>[kWh]</t>
  </si>
  <si>
    <t>[liter]</t>
  </si>
  <si>
    <t>[m3]</t>
  </si>
  <si>
    <r>
      <t>[kg CO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/kWh]</t>
    </r>
  </si>
  <si>
    <r>
      <t>[kg CO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/m3]</t>
    </r>
  </si>
  <si>
    <r>
      <t>[kg CO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/liter]</t>
    </r>
  </si>
  <si>
    <t>Stookolie</t>
  </si>
  <si>
    <t>Diesel/gasolie</t>
  </si>
  <si>
    <t>[km]</t>
  </si>
  <si>
    <r>
      <t>[kg CO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/km]</t>
    </r>
  </si>
  <si>
    <t>[reizigerskm]</t>
  </si>
  <si>
    <r>
      <t>[kg CO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/</t>
    </r>
    <r>
      <rPr>
        <sz val="8"/>
        <rFont val="Tahoma"/>
        <family val="2"/>
      </rPr>
      <t>reizigerskm</t>
    </r>
    <r>
      <rPr>
        <sz val="10"/>
        <rFont val="Tahoma"/>
        <family val="2"/>
      </rPr>
      <t>]</t>
    </r>
  </si>
  <si>
    <t>Scope-indeling conform CO2-prestatieladder</t>
  </si>
  <si>
    <t>Scope 1:</t>
  </si>
  <si>
    <t>CO2-emissie door verbranding van fossiele brandstoffen</t>
  </si>
  <si>
    <t>Scope 2:</t>
  </si>
  <si>
    <t xml:space="preserve">Indirecte CO2-emissie door ingekochte elektriciteit. Voor </t>
  </si>
  <si>
    <t>de CO2-prestatieladder worden zakelijke vliegreizen en</t>
  </si>
  <si>
    <t>zakelijk gebruik van privé-auto's tot scope 2 gerekend</t>
  </si>
  <si>
    <t>(normaal scope 3).</t>
  </si>
  <si>
    <t>t.b.v. bedrijfsactiviteiten.</t>
  </si>
  <si>
    <r>
      <t>Totaal CO</t>
    </r>
    <r>
      <rPr>
        <b/>
        <vertAlign val="subscript"/>
        <sz val="10"/>
        <rFont val="Tahoma"/>
        <family val="2"/>
      </rPr>
      <t>2</t>
    </r>
    <r>
      <rPr>
        <b/>
        <sz val="10"/>
        <rFont val="Tahoma"/>
        <family val="2"/>
      </rPr>
      <t>-footprint:</t>
    </r>
  </si>
  <si>
    <t>Benzine</t>
  </si>
  <si>
    <t>Bedrijf</t>
  </si>
  <si>
    <t>Woon-werk verkeer naar scope 3.</t>
  </si>
  <si>
    <t>Holding totaal</t>
  </si>
  <si>
    <t>Dé-Gé Transport BV</t>
  </si>
  <si>
    <t>Dunnewind Grond- en Sloopwerken bv</t>
  </si>
  <si>
    <t>NONAK bv</t>
  </si>
  <si>
    <t>05037034</t>
  </si>
  <si>
    <t>Dunnewind Groep</t>
  </si>
  <si>
    <t>Aspen</t>
  </si>
  <si>
    <t>DéGé</t>
  </si>
  <si>
    <t>DGS</t>
  </si>
  <si>
    <t>NONAK</t>
  </si>
  <si>
    <t>NEE</t>
  </si>
  <si>
    <t>Op aanvraag</t>
  </si>
  <si>
    <t>HVO 100</t>
  </si>
  <si>
    <t>HVO 20</t>
  </si>
  <si>
    <t>jaar 2024</t>
  </si>
  <si>
    <t>Verbruik benzine (Euro 95)</t>
  </si>
  <si>
    <t>Verbruik benzine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</si>
</sst>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[$-F800]dddd\,\ mmmm\ dd\,\ yyyy"/>
    <numFmt numFmtId="165" formatCode="0.000"/>
    <numFmt numFmtId="166" formatCode="[$-413]d/mmm/yyyy;@"/>
  </numFmts>
  <fonts count="13" x14ac:knownFonts="1">
    <font>
      <sz val="10"/>
      <name val="Arial"/>
    </font>
    <font>
      <sz val="10"/>
      <name val="Tahoma"/>
      <family val="2"/>
    </font>
    <font>
      <vertAlign val="subscript"/>
      <sz val="10"/>
      <name val="Tahoma"/>
      <family val="2"/>
    </font>
    <font>
      <sz val="16"/>
      <name val="Tahoma"/>
      <family val="2"/>
    </font>
    <font>
      <vertAlign val="subscript"/>
      <sz val="16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b/>
      <vertAlign val="subscript"/>
      <sz val="10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5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10" fillId="0" borderId="1" xfId="0" applyFont="1" applyBorder="1"/>
    <xf numFmtId="3" fontId="1" fillId="2" borderId="1" xfId="0" applyNumberFormat="1" applyFont="1" applyFill="1" applyBorder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0" fillId="0" borderId="1" xfId="0" applyNumberFormat="1" applyBorder="1"/>
    <xf numFmtId="166" fontId="1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/>
    <xf numFmtId="0" fontId="7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3" fontId="7" fillId="0" borderId="2" xfId="0" applyNumberFormat="1" applyFont="1" applyBorder="1"/>
    <xf numFmtId="3" fontId="1" fillId="0" borderId="4" xfId="0" applyNumberFormat="1" applyFont="1" applyBorder="1"/>
    <xf numFmtId="0" fontId="12" fillId="0" borderId="0" xfId="0" applyFont="1" applyAlignment="1">
      <alignment horizontal="left" vertical="center" indent="7"/>
    </xf>
    <xf numFmtId="0" fontId="12" fillId="0" borderId="0" xfId="0" applyFont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7" fontId="1" fillId="0" borderId="0" xfId="0" applyNumberFormat="1" applyFont="1"/>
    <xf numFmtId="0" fontId="1" fillId="2" borderId="1" xfId="0" applyFont="1" applyFill="1" applyBorder="1"/>
    <xf numFmtId="0" fontId="7" fillId="0" borderId="8" xfId="0" applyFont="1" applyBorder="1"/>
    <xf numFmtId="0" fontId="0" fillId="0" borderId="3" xfId="0" applyBorder="1"/>
    <xf numFmtId="0" fontId="7" fillId="0" borderId="1" xfId="0" applyFont="1" applyBorder="1"/>
    <xf numFmtId="0" fontId="0" fillId="0" borderId="1" xfId="0" applyBorder="1"/>
    <xf numFmtId="0" fontId="11" fillId="0" borderId="0" xfId="0" applyFont="1"/>
    <xf numFmtId="0" fontId="10" fillId="0" borderId="0" xfId="0" applyFont="1"/>
    <xf numFmtId="44" fontId="1" fillId="2" borderId="1" xfId="0" applyNumberFormat="1" applyFont="1" applyFill="1" applyBorder="1"/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0" applyFont="1"/>
    <xf numFmtId="0" fontId="0" fillId="0" borderId="0" xfId="0"/>
    <xf numFmtId="164" fontId="1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1" fontId="1" fillId="2" borderId="8" xfId="0" applyNumberFormat="1" applyFont="1" applyFill="1" applyBorder="1" applyAlignment="1">
      <alignment horizontal="left"/>
    </xf>
    <xf numFmtId="1" fontId="1" fillId="2" borderId="9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1" fontId="1" fillId="2" borderId="8" xfId="0" quotePrefix="1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nl-NL"/>
              <a:t>CO2-footprint per scope</a:t>
            </a:r>
          </a:p>
        </c:rich>
      </c:tx>
      <c:layout>
        <c:manualLayout>
          <c:xMode val="edge"/>
          <c:yMode val="edge"/>
          <c:x val="0.387524026415412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4312496596335"/>
          <c:y val="0.26315789473684209"/>
          <c:w val="0.34971676892276193"/>
          <c:h val="0.572755417956656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93-49C0-BD89-D0C49D5C40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93-49C0-BD89-D0C49D5C40A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GDI!$G$59:$H$59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GDI!$G$60:$H$60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3-49C0-BD89-D0C49D5C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901780708413335"/>
          <c:y val="0.49845201238390091"/>
          <c:w val="0.98487792050568346"/>
          <c:h val="0.600619195046439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nl-NL"/>
              <a:t>CO2-footprint per onderdeel</a:t>
            </a:r>
          </a:p>
        </c:rich>
      </c:tx>
      <c:layout>
        <c:manualLayout>
          <c:xMode val="edge"/>
          <c:yMode val="edge"/>
          <c:x val="0.3643416956601354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93065068331116"/>
          <c:y val="0.26315789473684209"/>
          <c:w val="0.35852781031940845"/>
          <c:h val="0.572755417956656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C-4D22-BDF5-F6C0358A93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DC-4D22-BDF5-F6C0358A93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DC-4D22-BDF5-F6C0358A93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DC-4D22-BDF5-F6C0358A937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DC-4D22-BDF5-F6C0358A937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(GDI!$A$13,GDI!$A$23,GDI!$A$35,GDI!$A$46,GDI!$A$53)</c:f>
              <c:strCache>
                <c:ptCount val="5"/>
                <c:pt idx="0">
                  <c:v>Kantoren</c:v>
                </c:pt>
                <c:pt idx="1">
                  <c:v>Productielocaties</c:v>
                </c:pt>
                <c:pt idx="2">
                  <c:v>Wagenpark</c:v>
                </c:pt>
                <c:pt idx="3">
                  <c:v>Vliegreizen</c:v>
                </c:pt>
                <c:pt idx="4">
                  <c:v>Andere emissies</c:v>
                </c:pt>
              </c:strCache>
            </c:strRef>
          </c:cat>
          <c:val>
            <c:numRef>
              <c:f>(GDI!$I$20,GDI!$I$32,GDI!$I$43,GDI!$I$50,GDI!$I$56)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DC-4D22-BDF5-F6C0358A9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263708315530323"/>
          <c:y val="0.42414860681114552"/>
          <c:w val="0.98449795519746075"/>
          <c:h val="0.6749226006191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nl-NL"/>
              <a:t>CO2-footprint scope 1</a:t>
            </a:r>
          </a:p>
        </c:rich>
      </c:tx>
      <c:layout>
        <c:manualLayout>
          <c:xMode val="edge"/>
          <c:yMode val="edge"/>
          <c:x val="0.3969758222566224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84330957152127"/>
          <c:y val="0.26315789473684209"/>
          <c:w val="0.34971676892276193"/>
          <c:h val="0.572755417956656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7D-47BC-8EEF-A07C59778B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7D-47BC-8EEF-A07C59778B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7D-47BC-8EEF-A07C59778B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7D-47BC-8EEF-A07C59778B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(GDI!$A$13,GDI!$A$23,GDI!$A$35,GDI!$A$53)</c:f>
              <c:strCache>
                <c:ptCount val="4"/>
                <c:pt idx="0">
                  <c:v>Kantoren</c:v>
                </c:pt>
                <c:pt idx="1">
                  <c:v>Productielocaties</c:v>
                </c:pt>
                <c:pt idx="2">
                  <c:v>Wagenpark</c:v>
                </c:pt>
                <c:pt idx="3">
                  <c:v>Andere emissies</c:v>
                </c:pt>
              </c:strCache>
            </c:strRef>
          </c:cat>
          <c:val>
            <c:numRef>
              <c:f>(GDI!$G$20,GDI!$G$32,GDI!$G$43,GDI!$G$56)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D-47BC-8EEF-A07C5977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773236284972882"/>
          <c:y val="0.44891640866873067"/>
          <c:w val="0.98487811896858823"/>
          <c:h val="0.65015479876160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nl-NL"/>
              <a:t>CO2-footprint scope 2</a:t>
            </a:r>
          </a:p>
        </c:rich>
      </c:tx>
      <c:layout>
        <c:manualLayout>
          <c:xMode val="edge"/>
          <c:yMode val="edge"/>
          <c:x val="0.3934116665649351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93065068331116"/>
          <c:y val="0.26315789473684209"/>
          <c:w val="0.35852781031940845"/>
          <c:h val="0.572755417956656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28-4F60-8361-6A8D889217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28-4F60-8361-6A8D889217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28-4F60-8361-6A8D889217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28-4F60-8361-6A8D889217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28-4F60-8361-6A8D889217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(GDI!$A$13,GDI!$A$23,GDI!$A$35,GDI!$A$46,GDI!$A$53)</c:f>
              <c:strCache>
                <c:ptCount val="5"/>
                <c:pt idx="0">
                  <c:v>Kantoren</c:v>
                </c:pt>
                <c:pt idx="1">
                  <c:v>Productielocaties</c:v>
                </c:pt>
                <c:pt idx="2">
                  <c:v>Wagenpark</c:v>
                </c:pt>
                <c:pt idx="3">
                  <c:v>Vliegreizen</c:v>
                </c:pt>
                <c:pt idx="4">
                  <c:v>Andere emissies</c:v>
                </c:pt>
              </c:strCache>
            </c:strRef>
          </c:cat>
          <c:val>
            <c:numRef>
              <c:f>(GDI!$H$20,GDI!$H$32,GDI!$H$43,GDI!$H$50,GDI!$H$56)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8-4F60-8361-6A8D8892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263708315530323"/>
          <c:y val="0.42414860681114552"/>
          <c:w val="0.98449795519746075"/>
          <c:h val="0.6749226006191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nl-NL"/>
              <a:t>Uitstoot per bedrijf en scope jaar 2024</a:t>
            </a:r>
          </a:p>
        </c:rich>
      </c:tx>
      <c:layout>
        <c:manualLayout>
          <c:xMode val="edge"/>
          <c:yMode val="edge"/>
          <c:x val="0.27507151079799236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67908309455589E-2"/>
          <c:y val="0.18051601186986796"/>
          <c:w val="0.91117478510028649"/>
          <c:h val="0.56160537026181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'Staafdiagram 2024'!$C$3</c:f>
              <c:strCache>
                <c:ptCount val="1"/>
                <c:pt idx="0">
                  <c:v>Scope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'Staafdiagram 2024'!$B$4:$B$7</c:f>
              <c:strCache>
                <c:ptCount val="4"/>
                <c:pt idx="0">
                  <c:v>DGS</c:v>
                </c:pt>
                <c:pt idx="1">
                  <c:v>NONAK</c:v>
                </c:pt>
                <c:pt idx="2">
                  <c:v>DéGé</c:v>
                </c:pt>
                <c:pt idx="3">
                  <c:v>Holding totaal</c:v>
                </c:pt>
              </c:strCache>
            </c:strRef>
          </c:cat>
          <c:val>
            <c:numRef>
              <c:f>'Staafdiagram 2024'!$C$4:$C$7</c:f>
              <c:numCache>
                <c:formatCode>#,##0</c:formatCode>
                <c:ptCount val="4"/>
                <c:pt idx="0">
                  <c:v>260.40148900000003</c:v>
                </c:pt>
                <c:pt idx="1">
                  <c:v>440.24014799999998</c:v>
                </c:pt>
                <c:pt idx="2">
                  <c:v>2116.14095</c:v>
                </c:pt>
                <c:pt idx="3">
                  <c:v>2841.5548490000001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7-4266-8AED-4BD3A824ADE5}"/>
            </c:ext>
          </c:extLst>
        </c:ser>
        <c:ser>
          <c:idx val="1"/>
          <c:order val="1"/>
          <c:tx>
            <c:strRef>
              <c:f>'Staafdiagram 2024'!$D$3</c:f>
              <c:strCache>
                <c:ptCount val="1"/>
                <c:pt idx="0">
                  <c:v>Scope 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'Staafdiagram 2024'!$B$4:$B$7</c:f>
              <c:strCache>
                <c:ptCount val="4"/>
                <c:pt idx="0">
                  <c:v>DGS</c:v>
                </c:pt>
                <c:pt idx="1">
                  <c:v>NONAK</c:v>
                </c:pt>
                <c:pt idx="2">
                  <c:v>DéGé</c:v>
                </c:pt>
                <c:pt idx="3">
                  <c:v>Holding totaal</c:v>
                </c:pt>
              </c:strCache>
            </c:strRef>
          </c:cat>
          <c:val>
            <c:numRef>
              <c:f>'Staafdiagram 2024'!$D$4:$D$7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7-4266-8AED-4BD3A824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72384"/>
        <c:axId val="345472776"/>
      </c:barChart>
      <c:catAx>
        <c:axId val="3454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nl-NL"/>
          </a:p>
        </c:txPr>
        <c:crossAx val="34547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472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nl-NL"/>
          </a:p>
        </c:txPr>
        <c:crossAx val="34547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403665331307274"/>
          <c:y val="0.91117598838827085"/>
          <c:w val="0.20366975180733993"/>
          <c:h val="6.8767908309455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4</xdr:col>
      <xdr:colOff>942975</xdr:colOff>
      <xdr:row>80</xdr:row>
      <xdr:rowOff>0</xdr:rowOff>
    </xdr:to>
    <xdr:graphicFrame macro="">
      <xdr:nvGraphicFramePr>
        <xdr:cNvPr id="7773" name="Grafiek 1">
          <a:extLst>
            <a:ext uri="{FF2B5EF4-FFF2-40B4-BE49-F238E27FC236}">
              <a16:creationId xmlns:a16="http://schemas.microsoft.com/office/drawing/2014/main" id="{AEC4E237-EA5C-4C8E-BAC9-5A32AF516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942975</xdr:colOff>
      <xdr:row>61</xdr:row>
      <xdr:rowOff>0</xdr:rowOff>
    </xdr:from>
    <xdr:to>
      <xdr:col>9</xdr:col>
      <xdr:colOff>1990725</xdr:colOff>
      <xdr:row>80</xdr:row>
      <xdr:rowOff>0</xdr:rowOff>
    </xdr:to>
    <xdr:graphicFrame macro="">
      <xdr:nvGraphicFramePr>
        <xdr:cNvPr id="7774" name="Grafiek 2">
          <a:extLst>
            <a:ext uri="{FF2B5EF4-FFF2-40B4-BE49-F238E27FC236}">
              <a16:creationId xmlns:a16="http://schemas.microsoft.com/office/drawing/2014/main" id="{B04125BC-FD15-4D2C-B900-8BB26CC06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4</xdr:col>
      <xdr:colOff>942975</xdr:colOff>
      <xdr:row>99</xdr:row>
      <xdr:rowOff>0</xdr:rowOff>
    </xdr:to>
    <xdr:graphicFrame macro="">
      <xdr:nvGraphicFramePr>
        <xdr:cNvPr id="7775" name="Grafiek 3">
          <a:extLst>
            <a:ext uri="{FF2B5EF4-FFF2-40B4-BE49-F238E27FC236}">
              <a16:creationId xmlns:a16="http://schemas.microsoft.com/office/drawing/2014/main" id="{9A1755B5-BAFD-4BFD-81F1-F69B14B7E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942975</xdr:colOff>
      <xdr:row>80</xdr:row>
      <xdr:rowOff>0</xdr:rowOff>
    </xdr:from>
    <xdr:to>
      <xdr:col>9</xdr:col>
      <xdr:colOff>1990725</xdr:colOff>
      <xdr:row>99</xdr:row>
      <xdr:rowOff>0</xdr:rowOff>
    </xdr:to>
    <xdr:graphicFrame macro="">
      <xdr:nvGraphicFramePr>
        <xdr:cNvPr id="7776" name="Grafiek 4">
          <a:extLst>
            <a:ext uri="{FF2B5EF4-FFF2-40B4-BE49-F238E27FC236}">
              <a16:creationId xmlns:a16="http://schemas.microsoft.com/office/drawing/2014/main" id="{3BB21D8F-7BD4-4C14-B63F-0C6F287ED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114300</xdr:rowOff>
    </xdr:from>
    <xdr:to>
      <xdr:col>7</xdr:col>
      <xdr:colOff>352425</xdr:colOff>
      <xdr:row>30</xdr:row>
      <xdr:rowOff>38100</xdr:rowOff>
    </xdr:to>
    <xdr:graphicFrame macro="">
      <xdr:nvGraphicFramePr>
        <xdr:cNvPr id="11416" name="Grafiek 1">
          <a:extLst>
            <a:ext uri="{FF2B5EF4-FFF2-40B4-BE49-F238E27FC236}">
              <a16:creationId xmlns:a16="http://schemas.microsoft.com/office/drawing/2014/main" id="{A4A23933-CAA4-4088-B525-F2F524F1C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view="pageBreakPreview" zoomScaleNormal="100" zoomScaleSheetLayoutView="100" workbookViewId="0">
      <selection activeCell="J33" sqref="J33"/>
    </sheetView>
  </sheetViews>
  <sheetFormatPr defaultRowHeight="12.75" x14ac:dyDescent="0.2"/>
  <cols>
    <col min="1" max="1" width="33.28515625" style="1" bestFit="1" customWidth="1"/>
    <col min="2" max="2" width="9.140625" style="1"/>
    <col min="3" max="3" width="10" style="1" bestFit="1" customWidth="1"/>
    <col min="4" max="4" width="9.7109375" style="1" bestFit="1" customWidth="1"/>
    <col min="5" max="5" width="13.42578125" style="1" bestFit="1" customWidth="1"/>
    <col min="6" max="6" width="16.42578125" style="1" bestFit="1" customWidth="1"/>
    <col min="7" max="9" width="9.140625" style="1"/>
    <col min="10" max="10" width="31.42578125" style="1" customWidth="1"/>
    <col min="11" max="16384" width="9.140625" style="1"/>
  </cols>
  <sheetData>
    <row r="1" spans="1:10" ht="24" x14ac:dyDescent="0.4">
      <c r="A1" s="47" t="s">
        <v>0</v>
      </c>
      <c r="B1" s="48"/>
      <c r="C1" s="48"/>
      <c r="D1" s="48"/>
    </row>
    <row r="3" spans="1:10" x14ac:dyDescent="0.2">
      <c r="A3" s="38" t="s">
        <v>2</v>
      </c>
      <c r="B3" s="39"/>
      <c r="C3" s="35" t="s">
        <v>74</v>
      </c>
      <c r="D3" s="35"/>
      <c r="E3" s="35"/>
      <c r="G3" s="40" t="s">
        <v>60</v>
      </c>
      <c r="H3" s="40"/>
      <c r="I3" s="40"/>
      <c r="J3" s="40"/>
    </row>
    <row r="4" spans="1:10" x14ac:dyDescent="0.2">
      <c r="A4" s="38" t="s">
        <v>1</v>
      </c>
      <c r="B4" s="39"/>
      <c r="C4" s="52">
        <v>5027572</v>
      </c>
      <c r="D4" s="53"/>
      <c r="E4" s="54"/>
      <c r="G4" s="5" t="s">
        <v>61</v>
      </c>
      <c r="H4" s="41" t="s">
        <v>62</v>
      </c>
      <c r="I4" s="41"/>
      <c r="J4" s="41"/>
    </row>
    <row r="5" spans="1:10" x14ac:dyDescent="0.2">
      <c r="A5" s="38" t="s">
        <v>4</v>
      </c>
      <c r="B5" s="39"/>
      <c r="C5" s="20">
        <v>45292</v>
      </c>
      <c r="D5" s="7" t="s">
        <v>3</v>
      </c>
      <c r="E5" s="21">
        <v>45657</v>
      </c>
      <c r="G5" s="5"/>
      <c r="H5" s="41" t="s">
        <v>68</v>
      </c>
      <c r="I5" s="41"/>
      <c r="J5" s="41"/>
    </row>
    <row r="6" spans="1:10" x14ac:dyDescent="0.2">
      <c r="A6" s="38" t="s">
        <v>5</v>
      </c>
      <c r="B6" s="39"/>
      <c r="C6" s="42" t="s">
        <v>84</v>
      </c>
      <c r="D6" s="42"/>
      <c r="E6" s="42"/>
      <c r="G6" s="5" t="s">
        <v>63</v>
      </c>
      <c r="H6" s="41" t="s">
        <v>64</v>
      </c>
      <c r="I6" s="41"/>
      <c r="J6" s="41"/>
    </row>
    <row r="7" spans="1:10" x14ac:dyDescent="0.2">
      <c r="A7" s="38" t="s">
        <v>6</v>
      </c>
      <c r="B7" s="39"/>
      <c r="C7" s="49"/>
      <c r="D7" s="49"/>
      <c r="E7" s="49"/>
      <c r="G7" s="5"/>
      <c r="H7" s="41" t="s">
        <v>65</v>
      </c>
      <c r="I7" s="41"/>
      <c r="J7" s="41"/>
    </row>
    <row r="8" spans="1:10" x14ac:dyDescent="0.2">
      <c r="A8" s="2"/>
      <c r="G8" s="5"/>
      <c r="H8" s="41" t="s">
        <v>66</v>
      </c>
      <c r="I8" s="41"/>
      <c r="J8" s="41"/>
    </row>
    <row r="9" spans="1:10" x14ac:dyDescent="0.2">
      <c r="A9" s="36" t="s">
        <v>8</v>
      </c>
      <c r="B9" s="37"/>
      <c r="C9" s="35" t="s">
        <v>83</v>
      </c>
      <c r="D9" s="35"/>
      <c r="E9" s="35"/>
      <c r="G9" s="5"/>
      <c r="H9" s="41" t="s">
        <v>67</v>
      </c>
      <c r="I9" s="41"/>
      <c r="J9" s="41"/>
    </row>
    <row r="10" spans="1:10" x14ac:dyDescent="0.2">
      <c r="A10" s="36" t="s">
        <v>9</v>
      </c>
      <c r="B10" s="37"/>
      <c r="C10" s="35"/>
      <c r="D10" s="35"/>
      <c r="E10" s="35"/>
    </row>
    <row r="11" spans="1:10" x14ac:dyDescent="0.2">
      <c r="A11" s="36" t="s">
        <v>10</v>
      </c>
      <c r="B11" s="37"/>
      <c r="C11" s="35"/>
      <c r="D11" s="35"/>
      <c r="E11" s="35"/>
    </row>
    <row r="12" spans="1:10" ht="14.25" x14ac:dyDescent="0.25">
      <c r="G12" s="44" t="s">
        <v>42</v>
      </c>
      <c r="H12" s="50"/>
      <c r="I12" s="51"/>
      <c r="J12" s="3"/>
    </row>
    <row r="13" spans="1:10" x14ac:dyDescent="0.2">
      <c r="A13" s="8" t="s">
        <v>11</v>
      </c>
      <c r="B13" s="8" t="s">
        <v>12</v>
      </c>
      <c r="C13" s="8" t="s">
        <v>13</v>
      </c>
      <c r="D13" s="8" t="s">
        <v>15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pans="1:10" ht="14.25" x14ac:dyDescent="0.25">
      <c r="A14" s="9" t="s">
        <v>20</v>
      </c>
      <c r="B14" s="9">
        <v>2</v>
      </c>
      <c r="C14" s="15"/>
      <c r="D14" s="9" t="s">
        <v>48</v>
      </c>
      <c r="E14" s="10">
        <v>0</v>
      </c>
      <c r="F14" s="9" t="s">
        <v>51</v>
      </c>
      <c r="G14" s="16"/>
      <c r="H14" s="32">
        <f>(C14*E14)/1000</f>
        <v>0</v>
      </c>
      <c r="I14" s="17"/>
      <c r="J14" s="6"/>
    </row>
    <row r="15" spans="1:10" ht="14.25" x14ac:dyDescent="0.25">
      <c r="A15" s="9" t="s">
        <v>21</v>
      </c>
      <c r="B15" s="9">
        <v>2</v>
      </c>
      <c r="C15" s="15"/>
      <c r="D15" s="9" t="s">
        <v>48</v>
      </c>
      <c r="E15" s="10">
        <v>0</v>
      </c>
      <c r="F15" s="11" t="s">
        <v>51</v>
      </c>
      <c r="G15" s="17"/>
      <c r="H15" s="19">
        <f>(C15*E15)/1000</f>
        <v>0</v>
      </c>
      <c r="I15" s="17"/>
      <c r="J15" s="6"/>
    </row>
    <row r="16" spans="1:10" ht="14.25" x14ac:dyDescent="0.25">
      <c r="A16" s="9" t="s">
        <v>22</v>
      </c>
      <c r="B16" s="9">
        <v>2</v>
      </c>
      <c r="C16" s="15"/>
      <c r="D16" s="9" t="s">
        <v>48</v>
      </c>
      <c r="E16" s="10">
        <v>4.3999999999999997E-2</v>
      </c>
      <c r="F16" s="11" t="s">
        <v>51</v>
      </c>
      <c r="G16" s="17"/>
      <c r="H16" s="19">
        <f>(C16*E16)/1000</f>
        <v>0</v>
      </c>
      <c r="I16" s="17"/>
      <c r="J16" s="6"/>
    </row>
    <row r="17" spans="1:10" ht="14.25" x14ac:dyDescent="0.25">
      <c r="A17" s="9" t="s">
        <v>23</v>
      </c>
      <c r="B17" s="9">
        <v>2</v>
      </c>
      <c r="C17" s="15"/>
      <c r="D17" s="9" t="s">
        <v>48</v>
      </c>
      <c r="E17" s="10">
        <v>0.53600000000000003</v>
      </c>
      <c r="F17" s="11" t="s">
        <v>51</v>
      </c>
      <c r="G17" s="17"/>
      <c r="H17" s="19">
        <f>(C17*E17)/1000</f>
        <v>0</v>
      </c>
      <c r="I17" s="17"/>
      <c r="J17" s="6"/>
    </row>
    <row r="18" spans="1:10" ht="14.25" x14ac:dyDescent="0.25">
      <c r="A18" s="9" t="s">
        <v>24</v>
      </c>
      <c r="B18" s="9">
        <v>1</v>
      </c>
      <c r="C18" s="15"/>
      <c r="D18" s="12" t="s">
        <v>50</v>
      </c>
      <c r="E18" s="10">
        <v>2.1339999999999999</v>
      </c>
      <c r="F18" s="11" t="s">
        <v>52</v>
      </c>
      <c r="G18" s="17">
        <f>(C18*E18)/1000</f>
        <v>0</v>
      </c>
      <c r="H18" s="17"/>
      <c r="I18" s="17"/>
      <c r="J18" s="6"/>
    </row>
    <row r="19" spans="1:10" ht="14.25" x14ac:dyDescent="0.25">
      <c r="A19" s="9" t="s">
        <v>25</v>
      </c>
      <c r="B19" s="9">
        <v>1</v>
      </c>
      <c r="C19" s="15"/>
      <c r="D19" s="9" t="s">
        <v>49</v>
      </c>
      <c r="E19" s="10">
        <v>1.7250000000000001</v>
      </c>
      <c r="F19" s="11" t="s">
        <v>53</v>
      </c>
      <c r="G19" s="17">
        <f>(C19*E19)/1000</f>
        <v>0</v>
      </c>
      <c r="H19" s="17"/>
      <c r="I19" s="17"/>
      <c r="J19" s="6"/>
    </row>
    <row r="20" spans="1:10" x14ac:dyDescent="0.2">
      <c r="E20" s="43" t="s">
        <v>43</v>
      </c>
      <c r="F20" s="43"/>
      <c r="G20" s="18">
        <f>SUM(G14:G19)</f>
        <v>0</v>
      </c>
      <c r="H20" s="18">
        <f>SUM(H14:H19)</f>
        <v>0</v>
      </c>
      <c r="I20" s="18">
        <f>SUM(G20:H20)</f>
        <v>0</v>
      </c>
    </row>
    <row r="22" spans="1:10" ht="14.25" x14ac:dyDescent="0.25">
      <c r="G22" s="44" t="s">
        <v>42</v>
      </c>
      <c r="H22" s="45"/>
      <c r="I22" s="46"/>
      <c r="J22" s="4"/>
    </row>
    <row r="23" spans="1:10" x14ac:dyDescent="0.2">
      <c r="A23" s="8" t="s">
        <v>26</v>
      </c>
      <c r="B23" s="8" t="s">
        <v>12</v>
      </c>
      <c r="C23" s="8" t="s">
        <v>13</v>
      </c>
      <c r="D23" s="8" t="s">
        <v>15</v>
      </c>
      <c r="E23" s="8" t="s">
        <v>14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pans="1:10" ht="14.25" x14ac:dyDescent="0.25">
      <c r="A24" s="9" t="s">
        <v>20</v>
      </c>
      <c r="B24" s="9">
        <v>2</v>
      </c>
      <c r="C24" s="15"/>
      <c r="D24" s="9" t="s">
        <v>48</v>
      </c>
      <c r="E24" s="10">
        <v>0</v>
      </c>
      <c r="F24" s="11" t="s">
        <v>51</v>
      </c>
      <c r="G24" s="17"/>
      <c r="H24" s="17">
        <f>(C24*E24)/1000</f>
        <v>0</v>
      </c>
      <c r="I24" s="17"/>
      <c r="J24" s="6"/>
    </row>
    <row r="25" spans="1:10" ht="14.25" x14ac:dyDescent="0.25">
      <c r="A25" s="9" t="s">
        <v>23</v>
      </c>
      <c r="B25" s="9">
        <v>2</v>
      </c>
      <c r="C25" s="15"/>
      <c r="D25" s="9" t="s">
        <v>48</v>
      </c>
      <c r="E25" s="10">
        <v>0.53600000000000003</v>
      </c>
      <c r="F25" s="11" t="s">
        <v>51</v>
      </c>
      <c r="G25" s="17"/>
      <c r="H25" s="17">
        <f>(C25*E25)/1000</f>
        <v>0</v>
      </c>
      <c r="I25" s="17"/>
      <c r="J25" s="6"/>
    </row>
    <row r="26" spans="1:10" ht="14.25" x14ac:dyDescent="0.25">
      <c r="A26" s="9" t="s">
        <v>86</v>
      </c>
      <c r="B26" s="9">
        <v>1</v>
      </c>
      <c r="C26" s="15"/>
      <c r="D26" s="9" t="s">
        <v>49</v>
      </c>
      <c r="E26" s="10">
        <v>2.532</v>
      </c>
      <c r="F26" s="11" t="s">
        <v>51</v>
      </c>
      <c r="G26" s="17">
        <f t="shared" ref="G26:G31" si="0">(C26*E26)/1000</f>
        <v>0</v>
      </c>
      <c r="I26" s="17"/>
      <c r="J26" s="6"/>
    </row>
    <row r="27" spans="1:10" ht="14.25" x14ac:dyDescent="0.25">
      <c r="A27" s="9" t="s">
        <v>85</v>
      </c>
      <c r="B27" s="9">
        <v>1</v>
      </c>
      <c r="C27" s="15"/>
      <c r="D27" s="12" t="s">
        <v>49</v>
      </c>
      <c r="E27" s="10">
        <v>0.34699999999999998</v>
      </c>
      <c r="F27" s="11" t="s">
        <v>52</v>
      </c>
      <c r="G27" s="17">
        <f t="shared" si="0"/>
        <v>0</v>
      </c>
      <c r="H27" s="17"/>
      <c r="I27" s="17"/>
      <c r="J27" s="6"/>
    </row>
    <row r="28" spans="1:10" ht="14.25" x14ac:dyDescent="0.25">
      <c r="A28" s="9" t="s">
        <v>25</v>
      </c>
      <c r="B28" s="9">
        <v>1</v>
      </c>
      <c r="C28" s="15"/>
      <c r="D28" s="9" t="s">
        <v>49</v>
      </c>
      <c r="E28" s="10">
        <v>1.7250000000000001</v>
      </c>
      <c r="F28" s="11" t="s">
        <v>53</v>
      </c>
      <c r="G28" s="17">
        <f t="shared" si="0"/>
        <v>0</v>
      </c>
      <c r="H28" s="17"/>
      <c r="I28" s="17"/>
      <c r="J28" s="6"/>
    </row>
    <row r="29" spans="1:10" ht="14.25" x14ac:dyDescent="0.25">
      <c r="A29" s="9" t="s">
        <v>79</v>
      </c>
      <c r="B29" s="9">
        <v>1</v>
      </c>
      <c r="C29" s="15"/>
      <c r="D29" s="9" t="s">
        <v>49</v>
      </c>
      <c r="E29" s="10">
        <v>2.6949999999999998</v>
      </c>
      <c r="F29" s="11" t="s">
        <v>53</v>
      </c>
      <c r="G29" s="17">
        <f t="shared" si="0"/>
        <v>0</v>
      </c>
      <c r="H29" s="17"/>
      <c r="I29" s="17"/>
      <c r="J29" s="6"/>
    </row>
    <row r="30" spans="1:10" ht="14.25" x14ac:dyDescent="0.25">
      <c r="A30" s="9" t="s">
        <v>55</v>
      </c>
      <c r="B30" s="9">
        <v>1</v>
      </c>
      <c r="C30" s="15"/>
      <c r="D30" s="9" t="s">
        <v>49</v>
      </c>
      <c r="E30" s="10">
        <v>3.2559999999999998</v>
      </c>
      <c r="F30" s="11" t="s">
        <v>53</v>
      </c>
      <c r="G30" s="17">
        <f t="shared" si="0"/>
        <v>0</v>
      </c>
      <c r="H30" s="17"/>
      <c r="I30" s="17"/>
      <c r="J30" s="6"/>
    </row>
    <row r="31" spans="1:10" ht="14.25" x14ac:dyDescent="0.25">
      <c r="A31" s="9" t="s">
        <v>70</v>
      </c>
      <c r="B31" s="9">
        <v>1</v>
      </c>
      <c r="C31" s="15"/>
      <c r="D31" s="9" t="s">
        <v>49</v>
      </c>
      <c r="E31" s="10">
        <v>2.8210000000000002</v>
      </c>
      <c r="F31" s="11" t="s">
        <v>53</v>
      </c>
      <c r="G31" s="17">
        <f t="shared" si="0"/>
        <v>0</v>
      </c>
      <c r="H31" s="17"/>
      <c r="I31" s="17"/>
      <c r="J31" s="6"/>
    </row>
    <row r="32" spans="1:10" x14ac:dyDescent="0.2">
      <c r="E32" s="43" t="s">
        <v>44</v>
      </c>
      <c r="F32" s="43"/>
      <c r="G32" s="18">
        <f>SUM(G24:G31)</f>
        <v>0</v>
      </c>
      <c r="H32" s="18">
        <f>SUM(H24:H31)</f>
        <v>0</v>
      </c>
      <c r="I32" s="18">
        <f>SUM(G32:H32)</f>
        <v>0</v>
      </c>
    </row>
    <row r="34" spans="1:10" ht="14.25" x14ac:dyDescent="0.25">
      <c r="G34" s="44" t="s">
        <v>42</v>
      </c>
      <c r="H34" s="45"/>
      <c r="I34" s="46"/>
      <c r="J34" s="4"/>
    </row>
    <row r="35" spans="1:10" x14ac:dyDescent="0.2">
      <c r="A35" s="8" t="s">
        <v>27</v>
      </c>
      <c r="B35" s="8" t="s">
        <v>12</v>
      </c>
      <c r="C35" s="8" t="s">
        <v>13</v>
      </c>
      <c r="D35" s="8" t="s">
        <v>15</v>
      </c>
      <c r="E35" s="8" t="s">
        <v>14</v>
      </c>
      <c r="F35" s="8" t="s">
        <v>15</v>
      </c>
      <c r="G35" s="8" t="s">
        <v>16</v>
      </c>
      <c r="H35" s="8" t="s">
        <v>17</v>
      </c>
      <c r="I35" s="8" t="s">
        <v>18</v>
      </c>
      <c r="J35" s="8" t="s">
        <v>19</v>
      </c>
    </row>
    <row r="36" spans="1:10" ht="14.25" x14ac:dyDescent="0.25">
      <c r="A36" s="9" t="s">
        <v>28</v>
      </c>
      <c r="B36" s="9">
        <v>1</v>
      </c>
      <c r="C36" s="15">
        <v>648725</v>
      </c>
      <c r="D36" s="9" t="s">
        <v>49</v>
      </c>
      <c r="E36" s="10">
        <v>3.262</v>
      </c>
      <c r="F36" s="11" t="s">
        <v>53</v>
      </c>
      <c r="G36" s="17">
        <f t="shared" ref="G36:G41" si="1">(C36*E36)/1000</f>
        <v>2116.14095</v>
      </c>
      <c r="H36" s="17"/>
      <c r="I36" s="17"/>
      <c r="J36" s="6"/>
    </row>
    <row r="37" spans="1:10" ht="14.25" x14ac:dyDescent="0.25">
      <c r="A37" s="9" t="s">
        <v>89</v>
      </c>
      <c r="B37" s="9">
        <v>1</v>
      </c>
      <c r="C37" s="15"/>
      <c r="D37" s="9" t="s">
        <v>49</v>
      </c>
      <c r="E37" s="10">
        <v>1.798</v>
      </c>
      <c r="F37" s="11" t="s">
        <v>53</v>
      </c>
      <c r="G37" s="17">
        <f t="shared" si="1"/>
        <v>0</v>
      </c>
      <c r="H37" s="17"/>
      <c r="I37" s="17"/>
      <c r="J37" s="6"/>
    </row>
    <row r="38" spans="1:10" ht="14.25" x14ac:dyDescent="0.25">
      <c r="A38" s="9" t="s">
        <v>30</v>
      </c>
      <c r="B38" s="9">
        <v>1</v>
      </c>
      <c r="C38" s="15"/>
      <c r="D38" s="9" t="s">
        <v>56</v>
      </c>
      <c r="E38" s="10">
        <v>0.20399999999999999</v>
      </c>
      <c r="F38" s="11" t="s">
        <v>57</v>
      </c>
      <c r="G38" s="17">
        <f t="shared" si="1"/>
        <v>0</v>
      </c>
      <c r="H38" s="17"/>
      <c r="I38" s="17"/>
      <c r="J38" s="6"/>
    </row>
    <row r="39" spans="1:10" ht="14.25" x14ac:dyDescent="0.25">
      <c r="A39" s="9" t="s">
        <v>31</v>
      </c>
      <c r="B39" s="9">
        <v>1</v>
      </c>
      <c r="C39" s="15"/>
      <c r="D39" s="9" t="s">
        <v>56</v>
      </c>
      <c r="E39" s="10">
        <v>0.18</v>
      </c>
      <c r="F39" s="11" t="s">
        <v>57</v>
      </c>
      <c r="G39" s="17">
        <f t="shared" si="1"/>
        <v>0</v>
      </c>
      <c r="H39" s="17"/>
      <c r="I39" s="17"/>
      <c r="J39" s="6"/>
    </row>
    <row r="40" spans="1:10" ht="14.25" x14ac:dyDescent="0.25">
      <c r="A40" s="9" t="s">
        <v>32</v>
      </c>
      <c r="B40" s="9">
        <v>1</v>
      </c>
      <c r="C40" s="15"/>
      <c r="D40" s="9" t="s">
        <v>56</v>
      </c>
      <c r="E40" s="10">
        <v>0.152</v>
      </c>
      <c r="F40" s="11" t="s">
        <v>57</v>
      </c>
      <c r="G40" s="17">
        <f t="shared" si="1"/>
        <v>0</v>
      </c>
      <c r="H40" s="17"/>
      <c r="I40" s="17"/>
      <c r="J40" s="6"/>
    </row>
    <row r="41" spans="1:10" ht="14.25" x14ac:dyDescent="0.25">
      <c r="A41" s="9" t="s">
        <v>33</v>
      </c>
      <c r="B41" s="9">
        <v>1</v>
      </c>
      <c r="C41" s="15"/>
      <c r="D41" s="9" t="s">
        <v>56</v>
      </c>
      <c r="E41" s="13">
        <v>0.193</v>
      </c>
      <c r="F41" s="11" t="s">
        <v>57</v>
      </c>
      <c r="G41" s="17">
        <f t="shared" si="1"/>
        <v>0</v>
      </c>
      <c r="H41" s="17"/>
      <c r="I41" s="17"/>
      <c r="J41" s="6"/>
    </row>
    <row r="42" spans="1:10" ht="14.25" x14ac:dyDescent="0.25">
      <c r="A42" s="9" t="s">
        <v>34</v>
      </c>
      <c r="B42" s="9">
        <v>2</v>
      </c>
      <c r="C42" s="15"/>
      <c r="D42" s="9" t="s">
        <v>56</v>
      </c>
      <c r="E42" s="13">
        <v>0.193</v>
      </c>
      <c r="F42" s="11" t="s">
        <v>57</v>
      </c>
      <c r="G42" s="17"/>
      <c r="H42" s="17">
        <f>(C42*E42)/1000</f>
        <v>0</v>
      </c>
      <c r="I42" s="17"/>
      <c r="J42" s="6" t="s">
        <v>72</v>
      </c>
    </row>
    <row r="43" spans="1:10" x14ac:dyDescent="0.2">
      <c r="E43" s="43" t="s">
        <v>45</v>
      </c>
      <c r="F43" s="43"/>
      <c r="G43" s="18">
        <f>SUM(G36:G42)</f>
        <v>2116.14095</v>
      </c>
      <c r="H43" s="18">
        <f>SUM(H36:H42)</f>
        <v>0</v>
      </c>
      <c r="I43" s="18">
        <f>SUM(G43:H43)</f>
        <v>2116.14095</v>
      </c>
    </row>
    <row r="45" spans="1:10" ht="14.25" x14ac:dyDescent="0.25">
      <c r="G45" s="44" t="s">
        <v>42</v>
      </c>
      <c r="H45" s="45"/>
      <c r="I45" s="46"/>
      <c r="J45" s="4"/>
    </row>
    <row r="46" spans="1:10" x14ac:dyDescent="0.2">
      <c r="A46" s="8" t="s">
        <v>35</v>
      </c>
      <c r="B46" s="8" t="s">
        <v>12</v>
      </c>
      <c r="C46" s="8" t="s">
        <v>13</v>
      </c>
      <c r="D46" s="8" t="s">
        <v>15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</row>
    <row r="47" spans="1:10" ht="14.25" x14ac:dyDescent="0.25">
      <c r="A47" s="9" t="s">
        <v>36</v>
      </c>
      <c r="B47" s="9">
        <v>2</v>
      </c>
      <c r="C47" s="15"/>
      <c r="D47" s="14" t="s">
        <v>58</v>
      </c>
      <c r="E47" s="10">
        <v>0.23400000000000001</v>
      </c>
      <c r="F47" s="11" t="s">
        <v>59</v>
      </c>
      <c r="G47" s="17"/>
      <c r="H47" s="17">
        <f>(C47*E47)/1000</f>
        <v>0</v>
      </c>
      <c r="I47" s="17"/>
      <c r="J47" s="6"/>
    </row>
    <row r="48" spans="1:10" ht="14.25" x14ac:dyDescent="0.25">
      <c r="A48" s="9" t="s">
        <v>37</v>
      </c>
      <c r="B48" s="9">
        <v>2</v>
      </c>
      <c r="C48" s="15"/>
      <c r="D48" s="14" t="s">
        <v>58</v>
      </c>
      <c r="E48" s="10">
        <v>0.17199999999999999</v>
      </c>
      <c r="F48" s="11" t="s">
        <v>59</v>
      </c>
      <c r="G48" s="17"/>
      <c r="H48" s="17">
        <f>(C48*E48)/1000</f>
        <v>0</v>
      </c>
      <c r="I48" s="17"/>
      <c r="J48" s="6"/>
    </row>
    <row r="49" spans="1:10" ht="14.25" x14ac:dyDescent="0.25">
      <c r="A49" s="9" t="s">
        <v>38</v>
      </c>
      <c r="B49" s="9">
        <v>2</v>
      </c>
      <c r="C49" s="15"/>
      <c r="D49" s="14" t="s">
        <v>58</v>
      </c>
      <c r="E49" s="10">
        <v>0.157</v>
      </c>
      <c r="F49" s="11" t="s">
        <v>59</v>
      </c>
      <c r="G49" s="17"/>
      <c r="H49" s="17">
        <f>(C49*E49)/1000</f>
        <v>0</v>
      </c>
      <c r="I49" s="17"/>
      <c r="J49" s="6"/>
    </row>
    <row r="50" spans="1:10" x14ac:dyDescent="0.2">
      <c r="E50" s="43" t="s">
        <v>46</v>
      </c>
      <c r="F50" s="43"/>
      <c r="G50" s="18"/>
      <c r="H50" s="18">
        <f>SUM(H47:H49)</f>
        <v>0</v>
      </c>
      <c r="I50" s="18">
        <f>SUM(G50:H50)</f>
        <v>0</v>
      </c>
    </row>
    <row r="52" spans="1:10" ht="14.25" x14ac:dyDescent="0.25">
      <c r="G52" s="44" t="s">
        <v>42</v>
      </c>
      <c r="H52" s="45"/>
      <c r="I52" s="46"/>
      <c r="J52" s="4"/>
    </row>
    <row r="53" spans="1:10" x14ac:dyDescent="0.2">
      <c r="A53" s="8" t="s">
        <v>39</v>
      </c>
      <c r="B53" s="8" t="s">
        <v>12</v>
      </c>
      <c r="C53" s="8" t="s">
        <v>13</v>
      </c>
      <c r="D53" s="8" t="s">
        <v>15</v>
      </c>
      <c r="E53" s="8" t="s">
        <v>14</v>
      </c>
      <c r="F53" s="8" t="s">
        <v>15</v>
      </c>
      <c r="G53" s="8" t="s">
        <v>16</v>
      </c>
      <c r="H53" s="8" t="s">
        <v>17</v>
      </c>
      <c r="I53" s="8" t="s">
        <v>18</v>
      </c>
      <c r="J53" s="8" t="s">
        <v>19</v>
      </c>
    </row>
    <row r="54" spans="1:10" x14ac:dyDescent="0.2">
      <c r="A54" s="9" t="s">
        <v>40</v>
      </c>
      <c r="B54" s="9">
        <v>1</v>
      </c>
      <c r="C54" s="15"/>
      <c r="D54" s="6"/>
      <c r="E54" s="22"/>
      <c r="F54" s="6"/>
      <c r="G54" s="17">
        <f>(C54*E54)/1000</f>
        <v>0</v>
      </c>
      <c r="H54" s="17"/>
      <c r="I54" s="17"/>
      <c r="J54" s="6"/>
    </row>
    <row r="55" spans="1:10" x14ac:dyDescent="0.2">
      <c r="A55" s="9" t="s">
        <v>41</v>
      </c>
      <c r="B55" s="9">
        <v>2</v>
      </c>
      <c r="C55" s="15"/>
      <c r="D55" s="6"/>
      <c r="E55" s="22"/>
      <c r="F55" s="6"/>
      <c r="G55" s="17"/>
      <c r="H55" s="17">
        <f>(C55*E55)/1000</f>
        <v>0</v>
      </c>
      <c r="I55" s="17"/>
      <c r="J55" s="6"/>
    </row>
    <row r="56" spans="1:10" x14ac:dyDescent="0.2">
      <c r="E56" s="43" t="s">
        <v>47</v>
      </c>
      <c r="F56" s="43"/>
      <c r="G56" s="18">
        <f>SUM(G54:G55)</f>
        <v>0</v>
      </c>
      <c r="H56" s="18">
        <f>SUM(H54:H55)</f>
        <v>0</v>
      </c>
      <c r="I56" s="18">
        <f>SUM(G56:H56)</f>
        <v>0</v>
      </c>
    </row>
    <row r="58" spans="1:10" ht="14.25" x14ac:dyDescent="0.25">
      <c r="G58" s="55" t="s">
        <v>42</v>
      </c>
      <c r="H58" s="56"/>
      <c r="I58" s="57"/>
    </row>
    <row r="59" spans="1:10" x14ac:dyDescent="0.2">
      <c r="G59" s="8" t="s">
        <v>16</v>
      </c>
      <c r="H59" s="8" t="s">
        <v>17</v>
      </c>
      <c r="I59" s="8" t="s">
        <v>18</v>
      </c>
    </row>
    <row r="60" spans="1:10" ht="14.25" x14ac:dyDescent="0.25">
      <c r="E60" s="58" t="s">
        <v>69</v>
      </c>
      <c r="F60" s="59"/>
      <c r="G60" s="17">
        <f>G20+G32+G43+G50+G56</f>
        <v>2116.14095</v>
      </c>
      <c r="H60" s="17">
        <f>H20+H32+H43+H50+H56</f>
        <v>0</v>
      </c>
      <c r="I60" s="17">
        <f>SUM(G60:H60)</f>
        <v>2116.14095</v>
      </c>
    </row>
  </sheetData>
  <mergeCells count="35">
    <mergeCell ref="G45:I45"/>
    <mergeCell ref="G52:I52"/>
    <mergeCell ref="G58:I58"/>
    <mergeCell ref="E60:F60"/>
    <mergeCell ref="E50:F50"/>
    <mergeCell ref="E56:F56"/>
    <mergeCell ref="E32:F32"/>
    <mergeCell ref="E43:F43"/>
    <mergeCell ref="G34:I34"/>
    <mergeCell ref="A1:D1"/>
    <mergeCell ref="C7:E7"/>
    <mergeCell ref="E20:F20"/>
    <mergeCell ref="G12:I12"/>
    <mergeCell ref="A3:B3"/>
    <mergeCell ref="A4:B4"/>
    <mergeCell ref="A5:B5"/>
    <mergeCell ref="C3:E3"/>
    <mergeCell ref="C4:E4"/>
    <mergeCell ref="G22:I22"/>
    <mergeCell ref="H7:J7"/>
    <mergeCell ref="H8:J8"/>
    <mergeCell ref="H9:J9"/>
    <mergeCell ref="G3:J3"/>
    <mergeCell ref="H4:J4"/>
    <mergeCell ref="H5:J5"/>
    <mergeCell ref="H6:J6"/>
    <mergeCell ref="C6:E6"/>
    <mergeCell ref="C9:E9"/>
    <mergeCell ref="C10:E10"/>
    <mergeCell ref="C11:E11"/>
    <mergeCell ref="A9:B9"/>
    <mergeCell ref="A6:B6"/>
    <mergeCell ref="A7:B7"/>
    <mergeCell ref="A10:B10"/>
    <mergeCell ref="A11:B11"/>
  </mergeCells>
  <phoneticPr fontId="6" type="noConversion"/>
  <pageMargins left="1.1499999999999999" right="0.38" top="1" bottom="1" header="0.5" footer="0.5"/>
  <pageSetup paperSize="9" scale="53" orientation="portrait" r:id="rId1"/>
  <headerFooter alignWithMargins="0">
    <oddFooter>&amp;C&amp;"Tahoma,Standaard"pagina &amp;P van &amp;N</oddFooter>
  </headerFooter>
  <cellWatches>
    <cellWatch r="E6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Normal="100" zoomScaleSheetLayoutView="100" workbookViewId="0">
      <selection activeCell="D39" sqref="D39"/>
    </sheetView>
  </sheetViews>
  <sheetFormatPr defaultRowHeight="12.75" x14ac:dyDescent="0.2"/>
  <cols>
    <col min="1" max="1" width="33.28515625" style="1" bestFit="1" customWidth="1"/>
    <col min="2" max="2" width="9.140625" style="1"/>
    <col min="3" max="3" width="10" style="1" bestFit="1" customWidth="1"/>
    <col min="4" max="4" width="9.7109375" style="1" bestFit="1" customWidth="1"/>
    <col min="5" max="5" width="13.42578125" style="1" bestFit="1" customWidth="1"/>
    <col min="6" max="6" width="16.42578125" style="1" bestFit="1" customWidth="1"/>
    <col min="7" max="9" width="9.140625" style="1"/>
    <col min="10" max="10" width="31.42578125" style="1" customWidth="1"/>
    <col min="11" max="16384" width="9.140625" style="1"/>
  </cols>
  <sheetData>
    <row r="1" spans="1:10" ht="24" x14ac:dyDescent="0.4">
      <c r="A1" s="47" t="s">
        <v>0</v>
      </c>
      <c r="B1" s="68"/>
      <c r="C1" s="68"/>
      <c r="D1" s="68"/>
    </row>
    <row r="3" spans="1:10" x14ac:dyDescent="0.2">
      <c r="A3" s="38" t="s">
        <v>2</v>
      </c>
      <c r="B3" s="64"/>
      <c r="C3" s="35" t="s">
        <v>75</v>
      </c>
      <c r="D3" s="35"/>
      <c r="E3" s="35"/>
      <c r="G3" s="40" t="s">
        <v>60</v>
      </c>
      <c r="H3" s="40"/>
      <c r="I3" s="40"/>
      <c r="J3" s="40"/>
    </row>
    <row r="4" spans="1:10" x14ac:dyDescent="0.2">
      <c r="A4" s="38" t="s">
        <v>1</v>
      </c>
      <c r="B4" s="64"/>
      <c r="C4" s="52">
        <v>5037035</v>
      </c>
      <c r="D4" s="53"/>
      <c r="E4" s="54"/>
      <c r="G4" s="5" t="s">
        <v>61</v>
      </c>
      <c r="H4" s="41" t="s">
        <v>62</v>
      </c>
      <c r="I4" s="41"/>
      <c r="J4" s="41"/>
    </row>
    <row r="5" spans="1:10" x14ac:dyDescent="0.2">
      <c r="A5" s="38" t="s">
        <v>4</v>
      </c>
      <c r="B5" s="64"/>
      <c r="C5" s="20">
        <v>45292</v>
      </c>
      <c r="D5" s="7" t="s">
        <v>3</v>
      </c>
      <c r="E5" s="21">
        <v>45657</v>
      </c>
      <c r="G5" s="5"/>
      <c r="H5" s="41" t="s">
        <v>68</v>
      </c>
      <c r="I5" s="41"/>
      <c r="J5" s="41"/>
    </row>
    <row r="6" spans="1:10" x14ac:dyDescent="0.2">
      <c r="A6" s="38" t="s">
        <v>5</v>
      </c>
      <c r="B6" s="64"/>
      <c r="C6" s="42" t="s">
        <v>84</v>
      </c>
      <c r="D6" s="42"/>
      <c r="E6" s="42"/>
      <c r="G6" s="5" t="s">
        <v>63</v>
      </c>
      <c r="H6" s="41" t="s">
        <v>64</v>
      </c>
      <c r="I6" s="41"/>
      <c r="J6" s="41"/>
    </row>
    <row r="7" spans="1:10" x14ac:dyDescent="0.2">
      <c r="A7" s="38" t="s">
        <v>6</v>
      </c>
      <c r="B7" s="64"/>
      <c r="C7" s="49"/>
      <c r="D7" s="49"/>
      <c r="E7" s="49"/>
      <c r="G7" s="5"/>
      <c r="H7" s="41" t="s">
        <v>65</v>
      </c>
      <c r="I7" s="41"/>
      <c r="J7" s="41"/>
    </row>
    <row r="8" spans="1:10" x14ac:dyDescent="0.2">
      <c r="A8" s="2"/>
      <c r="G8" s="5"/>
      <c r="H8" s="41" t="s">
        <v>66</v>
      </c>
      <c r="I8" s="41"/>
      <c r="J8" s="41"/>
    </row>
    <row r="9" spans="1:10" x14ac:dyDescent="0.2">
      <c r="A9" s="36" t="s">
        <v>8</v>
      </c>
      <c r="B9" s="65"/>
      <c r="C9" s="35" t="s">
        <v>83</v>
      </c>
      <c r="D9" s="35"/>
      <c r="E9" s="35"/>
      <c r="G9" s="5"/>
      <c r="H9" s="41" t="s">
        <v>67</v>
      </c>
      <c r="I9" s="41"/>
      <c r="J9" s="41"/>
    </row>
    <row r="10" spans="1:10" x14ac:dyDescent="0.2">
      <c r="A10" s="36" t="s">
        <v>9</v>
      </c>
      <c r="B10" s="65"/>
      <c r="C10" s="35"/>
      <c r="D10" s="35"/>
      <c r="E10" s="35"/>
    </row>
    <row r="11" spans="1:10" x14ac:dyDescent="0.2">
      <c r="A11" s="36" t="s">
        <v>10</v>
      </c>
      <c r="B11" s="65"/>
      <c r="C11" s="35"/>
      <c r="D11" s="35"/>
      <c r="E11" s="35"/>
    </row>
    <row r="12" spans="1:10" ht="14.25" x14ac:dyDescent="0.25">
      <c r="G12" s="44" t="s">
        <v>42</v>
      </c>
      <c r="H12" s="66"/>
      <c r="I12" s="67"/>
      <c r="J12" s="23"/>
    </row>
    <row r="13" spans="1:10" x14ac:dyDescent="0.2">
      <c r="A13" s="8" t="s">
        <v>11</v>
      </c>
      <c r="B13" s="8" t="s">
        <v>12</v>
      </c>
      <c r="C13" s="8" t="s">
        <v>13</v>
      </c>
      <c r="D13" s="8" t="s">
        <v>15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pans="1:10" ht="14.25" x14ac:dyDescent="0.25">
      <c r="A14" s="9" t="s">
        <v>20</v>
      </c>
      <c r="B14" s="9">
        <v>2</v>
      </c>
      <c r="C14" s="15"/>
      <c r="D14" s="9" t="s">
        <v>48</v>
      </c>
      <c r="E14" s="10">
        <v>0</v>
      </c>
      <c r="F14" s="9" t="s">
        <v>51</v>
      </c>
      <c r="G14" s="24"/>
      <c r="H14" s="33">
        <f>(C14*E14)/1000</f>
        <v>0</v>
      </c>
      <c r="I14" s="17"/>
      <c r="J14" s="6"/>
    </row>
    <row r="15" spans="1:10" ht="14.25" x14ac:dyDescent="0.25">
      <c r="A15" s="9" t="s">
        <v>21</v>
      </c>
      <c r="B15" s="9">
        <v>2</v>
      </c>
      <c r="C15" s="15"/>
      <c r="D15" s="9" t="s">
        <v>48</v>
      </c>
      <c r="E15" s="10">
        <v>0</v>
      </c>
      <c r="F15" s="11" t="s">
        <v>51</v>
      </c>
      <c r="G15" s="17"/>
      <c r="H15" s="17">
        <f>(C15*E15)/1000</f>
        <v>0</v>
      </c>
      <c r="I15" s="17"/>
      <c r="J15" s="6"/>
    </row>
    <row r="16" spans="1:10" ht="14.25" x14ac:dyDescent="0.25">
      <c r="A16" s="9" t="s">
        <v>22</v>
      </c>
      <c r="B16" s="9">
        <v>2</v>
      </c>
      <c r="C16" s="15"/>
      <c r="D16" s="9" t="s">
        <v>48</v>
      </c>
      <c r="E16" s="10">
        <v>4.3999999999999997E-2</v>
      </c>
      <c r="F16" s="11" t="s">
        <v>51</v>
      </c>
      <c r="G16" s="17"/>
      <c r="H16" s="17">
        <f>(C16*E16)/1000</f>
        <v>0</v>
      </c>
      <c r="I16" s="17"/>
      <c r="J16" s="6"/>
    </row>
    <row r="17" spans="1:10" ht="14.25" x14ac:dyDescent="0.25">
      <c r="A17" s="9" t="s">
        <v>23</v>
      </c>
      <c r="B17" s="9">
        <v>2</v>
      </c>
      <c r="C17" s="15"/>
      <c r="D17" s="9" t="s">
        <v>48</v>
      </c>
      <c r="E17" s="10">
        <v>0.53600000000000003</v>
      </c>
      <c r="F17" s="11" t="s">
        <v>51</v>
      </c>
      <c r="G17" s="17"/>
      <c r="H17" s="17">
        <f>(C17*E17)/1000</f>
        <v>0</v>
      </c>
      <c r="I17" s="17"/>
      <c r="J17" s="6"/>
    </row>
    <row r="18" spans="1:10" ht="14.25" x14ac:dyDescent="0.25">
      <c r="A18" s="9" t="s">
        <v>24</v>
      </c>
      <c r="B18" s="9">
        <v>1</v>
      </c>
      <c r="C18" s="15"/>
      <c r="D18" s="12" t="s">
        <v>50</v>
      </c>
      <c r="E18" s="10">
        <v>2.1339999999999999</v>
      </c>
      <c r="F18" s="11" t="s">
        <v>52</v>
      </c>
      <c r="G18" s="17">
        <f>(C18*E18)/1000</f>
        <v>0</v>
      </c>
      <c r="H18" s="17"/>
      <c r="I18" s="17"/>
      <c r="J18" s="6"/>
    </row>
    <row r="19" spans="1:10" ht="14.25" x14ac:dyDescent="0.25">
      <c r="A19" s="9" t="s">
        <v>25</v>
      </c>
      <c r="B19" s="9">
        <v>1</v>
      </c>
      <c r="C19" s="15"/>
      <c r="D19" s="9" t="s">
        <v>49</v>
      </c>
      <c r="E19" s="10">
        <v>1.7250000000000001</v>
      </c>
      <c r="F19" s="11" t="s">
        <v>53</v>
      </c>
      <c r="G19" s="17">
        <f>(C19*E19)/1000</f>
        <v>0</v>
      </c>
      <c r="H19" s="17"/>
      <c r="I19" s="17"/>
      <c r="J19" s="6"/>
    </row>
    <row r="20" spans="1:10" x14ac:dyDescent="0.2">
      <c r="E20" s="43" t="s">
        <v>43</v>
      </c>
      <c r="F20" s="43"/>
      <c r="G20" s="18">
        <f>SUM(G14:G19)</f>
        <v>0</v>
      </c>
      <c r="H20" s="18">
        <f>SUM(H14:H19)</f>
        <v>0</v>
      </c>
      <c r="I20" s="18">
        <f>SUM(G20:H20)</f>
        <v>0</v>
      </c>
    </row>
    <row r="22" spans="1:10" ht="14.25" x14ac:dyDescent="0.25">
      <c r="G22" s="44" t="s">
        <v>42</v>
      </c>
      <c r="H22" s="62"/>
      <c r="I22" s="63"/>
      <c r="J22" s="25"/>
    </row>
    <row r="23" spans="1:10" x14ac:dyDescent="0.2">
      <c r="A23" s="8" t="s">
        <v>26</v>
      </c>
      <c r="B23" s="8" t="s">
        <v>12</v>
      </c>
      <c r="C23" s="8" t="s">
        <v>13</v>
      </c>
      <c r="D23" s="8" t="s">
        <v>15</v>
      </c>
      <c r="E23" s="8" t="s">
        <v>14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pans="1:10" ht="14.25" x14ac:dyDescent="0.25">
      <c r="A24" s="9" t="s">
        <v>20</v>
      </c>
      <c r="B24" s="9">
        <v>2</v>
      </c>
      <c r="C24" s="15"/>
      <c r="D24" s="9" t="s">
        <v>48</v>
      </c>
      <c r="E24" s="10">
        <v>0</v>
      </c>
      <c r="F24" s="11" t="s">
        <v>51</v>
      </c>
      <c r="G24" s="17"/>
      <c r="H24" s="17">
        <f>(C24*E24)/1000</f>
        <v>0</v>
      </c>
      <c r="I24" s="17"/>
      <c r="J24" s="6"/>
    </row>
    <row r="25" spans="1:10" ht="14.25" x14ac:dyDescent="0.25">
      <c r="A25" s="9" t="s">
        <v>23</v>
      </c>
      <c r="B25" s="9">
        <v>2</v>
      </c>
      <c r="C25" s="15"/>
      <c r="D25" s="9" t="s">
        <v>48</v>
      </c>
      <c r="E25" s="10">
        <v>0.53600000000000003</v>
      </c>
      <c r="F25" s="11" t="s">
        <v>51</v>
      </c>
      <c r="G25" s="17"/>
      <c r="H25" s="17">
        <f>(C25*E25)/1000</f>
        <v>0</v>
      </c>
      <c r="I25" s="17"/>
      <c r="J25" s="6"/>
    </row>
    <row r="26" spans="1:10" ht="14.25" x14ac:dyDescent="0.25">
      <c r="A26" s="9" t="s">
        <v>86</v>
      </c>
      <c r="B26" s="9">
        <v>1</v>
      </c>
      <c r="C26" s="15"/>
      <c r="D26" s="9" t="s">
        <v>49</v>
      </c>
      <c r="E26" s="10">
        <v>2.532</v>
      </c>
      <c r="F26" s="11" t="s">
        <v>51</v>
      </c>
      <c r="G26" s="17">
        <f t="shared" ref="G26:G31" si="0">(C26*E26)/1000</f>
        <v>0</v>
      </c>
      <c r="I26" s="17"/>
      <c r="J26" s="6"/>
    </row>
    <row r="27" spans="1:10" ht="14.25" x14ac:dyDescent="0.25">
      <c r="A27" s="9" t="s">
        <v>85</v>
      </c>
      <c r="B27" s="9">
        <v>1</v>
      </c>
      <c r="C27" s="15"/>
      <c r="D27" s="12" t="s">
        <v>49</v>
      </c>
      <c r="E27" s="10">
        <v>0.34699999999999998</v>
      </c>
      <c r="F27" s="11" t="s">
        <v>52</v>
      </c>
      <c r="G27" s="17">
        <f t="shared" si="0"/>
        <v>0</v>
      </c>
      <c r="H27" s="17"/>
      <c r="I27" s="17"/>
      <c r="J27" s="6"/>
    </row>
    <row r="28" spans="1:10" ht="14.25" x14ac:dyDescent="0.25">
      <c r="A28" s="9" t="s">
        <v>25</v>
      </c>
      <c r="B28" s="9">
        <v>1</v>
      </c>
      <c r="C28" s="15"/>
      <c r="D28" s="9" t="s">
        <v>49</v>
      </c>
      <c r="E28" s="10">
        <v>1.7250000000000001</v>
      </c>
      <c r="F28" s="11" t="s">
        <v>53</v>
      </c>
      <c r="G28" s="17">
        <f t="shared" si="0"/>
        <v>0</v>
      </c>
      <c r="H28" s="17"/>
      <c r="I28" s="17"/>
      <c r="J28" s="6"/>
    </row>
    <row r="29" spans="1:10" ht="14.25" x14ac:dyDescent="0.25">
      <c r="A29" s="9" t="s">
        <v>79</v>
      </c>
      <c r="B29" s="9">
        <v>1</v>
      </c>
      <c r="C29" s="15">
        <v>15</v>
      </c>
      <c r="D29" s="9" t="s">
        <v>49</v>
      </c>
      <c r="E29" s="10">
        <v>2.6949999999999998</v>
      </c>
      <c r="F29" s="11" t="s">
        <v>53</v>
      </c>
      <c r="G29" s="17">
        <f t="shared" si="0"/>
        <v>4.0424999999999996E-2</v>
      </c>
      <c r="H29" s="17"/>
      <c r="I29" s="17"/>
      <c r="J29" s="6"/>
    </row>
    <row r="30" spans="1:10" ht="14.25" x14ac:dyDescent="0.25">
      <c r="A30" s="9" t="s">
        <v>55</v>
      </c>
      <c r="B30" s="9">
        <v>1</v>
      </c>
      <c r="C30" s="15">
        <v>73092</v>
      </c>
      <c r="D30" s="9" t="s">
        <v>49</v>
      </c>
      <c r="E30" s="10">
        <v>3.2559999999999998</v>
      </c>
      <c r="F30" s="11" t="s">
        <v>53</v>
      </c>
      <c r="G30" s="17">
        <f t="shared" si="0"/>
        <v>237.98755199999999</v>
      </c>
      <c r="H30" s="17"/>
      <c r="I30" s="17"/>
      <c r="J30" s="6"/>
    </row>
    <row r="31" spans="1:10" ht="14.25" x14ac:dyDescent="0.25">
      <c r="A31" s="9" t="s">
        <v>70</v>
      </c>
      <c r="B31" s="9">
        <v>1</v>
      </c>
      <c r="C31" s="15">
        <v>90</v>
      </c>
      <c r="D31" s="9" t="s">
        <v>49</v>
      </c>
      <c r="E31" s="10">
        <v>2.8210000000000002</v>
      </c>
      <c r="F31" s="11" t="s">
        <v>53</v>
      </c>
      <c r="G31" s="17">
        <f t="shared" si="0"/>
        <v>0.25389</v>
      </c>
      <c r="H31" s="17"/>
      <c r="I31" s="17"/>
      <c r="J31" s="6"/>
    </row>
    <row r="32" spans="1:10" x14ac:dyDescent="0.2">
      <c r="E32" s="43" t="s">
        <v>44</v>
      </c>
      <c r="F32" s="43"/>
      <c r="G32" s="18">
        <f>SUM(G24:G31)</f>
        <v>238.28186700000001</v>
      </c>
      <c r="H32" s="18">
        <f>SUM(H24:H31)</f>
        <v>0</v>
      </c>
      <c r="I32" s="18">
        <f>SUM(G32:H32)</f>
        <v>238.28186700000001</v>
      </c>
    </row>
    <row r="34" spans="1:10" ht="14.25" x14ac:dyDescent="0.25">
      <c r="G34" s="44" t="s">
        <v>42</v>
      </c>
      <c r="H34" s="62"/>
      <c r="I34" s="63"/>
      <c r="J34" s="25"/>
    </row>
    <row r="35" spans="1:10" x14ac:dyDescent="0.2">
      <c r="A35" s="8" t="s">
        <v>27</v>
      </c>
      <c r="B35" s="8" t="s">
        <v>12</v>
      </c>
      <c r="C35" s="8" t="s">
        <v>13</v>
      </c>
      <c r="D35" s="8" t="s">
        <v>15</v>
      </c>
      <c r="E35" s="8" t="s">
        <v>14</v>
      </c>
      <c r="F35" s="8" t="s">
        <v>15</v>
      </c>
      <c r="G35" s="8" t="s">
        <v>16</v>
      </c>
      <c r="H35" s="8" t="s">
        <v>17</v>
      </c>
      <c r="I35" s="8" t="s">
        <v>18</v>
      </c>
      <c r="J35" s="8" t="s">
        <v>19</v>
      </c>
    </row>
    <row r="36" spans="1:10" ht="14.25" x14ac:dyDescent="0.25">
      <c r="A36" s="9" t="s">
        <v>28</v>
      </c>
      <c r="B36" s="9">
        <v>1</v>
      </c>
      <c r="C36" s="15">
        <v>6781</v>
      </c>
      <c r="D36" s="9" t="s">
        <v>49</v>
      </c>
      <c r="E36" s="10">
        <v>3.262</v>
      </c>
      <c r="F36" s="11" t="s">
        <v>53</v>
      </c>
      <c r="G36" s="17">
        <f t="shared" ref="G36:G41" si="1">(C36*E36)/1000</f>
        <v>22.119622</v>
      </c>
      <c r="H36" s="17"/>
      <c r="I36" s="17"/>
      <c r="J36" s="6"/>
    </row>
    <row r="37" spans="1:10" ht="14.25" x14ac:dyDescent="0.25">
      <c r="A37" s="9" t="s">
        <v>89</v>
      </c>
      <c r="B37" s="9">
        <v>1</v>
      </c>
      <c r="C37" s="15"/>
      <c r="D37" s="9" t="s">
        <v>49</v>
      </c>
      <c r="E37" s="10">
        <v>1.798</v>
      </c>
      <c r="F37" s="11" t="s">
        <v>53</v>
      </c>
      <c r="G37" s="17">
        <f t="shared" si="1"/>
        <v>0</v>
      </c>
      <c r="H37" s="17"/>
      <c r="I37" s="17"/>
      <c r="J37" s="6"/>
    </row>
    <row r="38" spans="1:10" ht="14.25" x14ac:dyDescent="0.25">
      <c r="A38" s="9" t="s">
        <v>30</v>
      </c>
      <c r="B38" s="9">
        <v>1</v>
      </c>
      <c r="C38" s="15"/>
      <c r="D38" s="9" t="s">
        <v>56</v>
      </c>
      <c r="E38" s="10">
        <v>0.20399999999999999</v>
      </c>
      <c r="F38" s="11" t="s">
        <v>57</v>
      </c>
      <c r="G38" s="17">
        <f t="shared" si="1"/>
        <v>0</v>
      </c>
      <c r="H38" s="17"/>
      <c r="I38" s="17"/>
      <c r="J38" s="6"/>
    </row>
    <row r="39" spans="1:10" ht="14.25" x14ac:dyDescent="0.25">
      <c r="A39" s="9" t="s">
        <v>31</v>
      </c>
      <c r="B39" s="9">
        <v>1</v>
      </c>
      <c r="C39" s="15"/>
      <c r="D39" s="9" t="s">
        <v>56</v>
      </c>
      <c r="E39" s="10">
        <v>0.18</v>
      </c>
      <c r="F39" s="11" t="s">
        <v>57</v>
      </c>
      <c r="G39" s="17">
        <f t="shared" si="1"/>
        <v>0</v>
      </c>
      <c r="H39" s="17"/>
      <c r="I39" s="17"/>
      <c r="J39" s="6"/>
    </row>
    <row r="40" spans="1:10" ht="14.25" x14ac:dyDescent="0.25">
      <c r="A40" s="9" t="s">
        <v>32</v>
      </c>
      <c r="B40" s="9">
        <v>1</v>
      </c>
      <c r="C40" s="15"/>
      <c r="D40" s="9" t="s">
        <v>56</v>
      </c>
      <c r="E40" s="10">
        <v>0.152</v>
      </c>
      <c r="F40" s="11" t="s">
        <v>57</v>
      </c>
      <c r="G40" s="17">
        <f t="shared" si="1"/>
        <v>0</v>
      </c>
      <c r="H40" s="17"/>
      <c r="I40" s="17"/>
      <c r="J40" s="6"/>
    </row>
    <row r="41" spans="1:10" ht="14.25" x14ac:dyDescent="0.25">
      <c r="A41" s="9" t="s">
        <v>33</v>
      </c>
      <c r="B41" s="9">
        <v>1</v>
      </c>
      <c r="C41" s="15"/>
      <c r="D41" s="9" t="s">
        <v>56</v>
      </c>
      <c r="E41" s="13">
        <v>0.193</v>
      </c>
      <c r="F41" s="11" t="s">
        <v>57</v>
      </c>
      <c r="G41" s="17">
        <f t="shared" si="1"/>
        <v>0</v>
      </c>
      <c r="H41" s="17"/>
      <c r="I41" s="17"/>
      <c r="J41" s="6"/>
    </row>
    <row r="42" spans="1:10" ht="14.25" x14ac:dyDescent="0.25">
      <c r="A42" s="9" t="s">
        <v>34</v>
      </c>
      <c r="B42" s="9">
        <v>2</v>
      </c>
      <c r="C42" s="15"/>
      <c r="D42" s="9" t="s">
        <v>56</v>
      </c>
      <c r="E42" s="13">
        <v>0.193</v>
      </c>
      <c r="F42" s="11" t="s">
        <v>57</v>
      </c>
      <c r="G42" s="17"/>
      <c r="H42" s="17">
        <f>(C42*E42)/1000</f>
        <v>0</v>
      </c>
      <c r="I42" s="17"/>
      <c r="J42" s="6"/>
    </row>
    <row r="43" spans="1:10" x14ac:dyDescent="0.2">
      <c r="E43" s="43" t="s">
        <v>45</v>
      </c>
      <c r="F43" s="43"/>
      <c r="G43" s="18">
        <f>SUM(G36:G42)</f>
        <v>22.119622</v>
      </c>
      <c r="H43" s="18">
        <f>SUM(H36:H42)</f>
        <v>0</v>
      </c>
      <c r="I43" s="18">
        <f>SUM(G43:H43)</f>
        <v>22.119622</v>
      </c>
    </row>
    <row r="45" spans="1:10" ht="14.25" x14ac:dyDescent="0.25">
      <c r="G45" s="44" t="s">
        <v>42</v>
      </c>
      <c r="H45" s="62"/>
      <c r="I45" s="63"/>
      <c r="J45" s="25"/>
    </row>
    <row r="46" spans="1:10" x14ac:dyDescent="0.2">
      <c r="A46" s="8" t="s">
        <v>35</v>
      </c>
      <c r="B46" s="8" t="s">
        <v>12</v>
      </c>
      <c r="C46" s="8" t="s">
        <v>13</v>
      </c>
      <c r="D46" s="8" t="s">
        <v>15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</row>
    <row r="47" spans="1:10" ht="14.25" x14ac:dyDescent="0.25">
      <c r="A47" s="9" t="s">
        <v>36</v>
      </c>
      <c r="B47" s="9">
        <v>2</v>
      </c>
      <c r="C47" s="15"/>
      <c r="D47" s="14" t="s">
        <v>58</v>
      </c>
      <c r="E47" s="10">
        <v>0.23400000000000001</v>
      </c>
      <c r="F47" s="11" t="s">
        <v>59</v>
      </c>
      <c r="G47" s="17"/>
      <c r="H47" s="17">
        <f>(C47*E47)/1000</f>
        <v>0</v>
      </c>
      <c r="I47" s="17"/>
      <c r="J47" s="6"/>
    </row>
    <row r="48" spans="1:10" ht="14.25" x14ac:dyDescent="0.25">
      <c r="A48" s="9" t="s">
        <v>37</v>
      </c>
      <c r="B48" s="9">
        <v>2</v>
      </c>
      <c r="C48" s="15"/>
      <c r="D48" s="14" t="s">
        <v>58</v>
      </c>
      <c r="E48" s="10">
        <v>0.17199999999999999</v>
      </c>
      <c r="F48" s="11" t="s">
        <v>59</v>
      </c>
      <c r="G48" s="17"/>
      <c r="H48" s="17">
        <f>(C48*E48)/1000</f>
        <v>0</v>
      </c>
      <c r="I48" s="17"/>
      <c r="J48" s="6"/>
    </row>
    <row r="49" spans="1:10" ht="14.25" x14ac:dyDescent="0.25">
      <c r="A49" s="9" t="s">
        <v>38</v>
      </c>
      <c r="B49" s="9">
        <v>2</v>
      </c>
      <c r="C49" s="15"/>
      <c r="D49" s="14" t="s">
        <v>58</v>
      </c>
      <c r="E49" s="10">
        <v>0.157</v>
      </c>
      <c r="F49" s="11" t="s">
        <v>59</v>
      </c>
      <c r="G49" s="17"/>
      <c r="H49" s="17">
        <f>(C49*E49)/1000</f>
        <v>0</v>
      </c>
      <c r="I49" s="17"/>
      <c r="J49" s="6"/>
    </row>
    <row r="50" spans="1:10" x14ac:dyDescent="0.2">
      <c r="E50" s="43" t="s">
        <v>46</v>
      </c>
      <c r="F50" s="43"/>
      <c r="G50" s="18"/>
      <c r="H50" s="18">
        <f>SUM(H47:H49)</f>
        <v>0</v>
      </c>
      <c r="I50" s="18">
        <f>SUM(G50:H50)</f>
        <v>0</v>
      </c>
    </row>
    <row r="52" spans="1:10" ht="14.25" x14ac:dyDescent="0.25">
      <c r="G52" s="44" t="s">
        <v>42</v>
      </c>
      <c r="H52" s="62"/>
      <c r="I52" s="63"/>
      <c r="J52" s="25"/>
    </row>
    <row r="53" spans="1:10" x14ac:dyDescent="0.2">
      <c r="A53" s="8" t="s">
        <v>39</v>
      </c>
      <c r="B53" s="8" t="s">
        <v>12</v>
      </c>
      <c r="C53" s="8" t="s">
        <v>13</v>
      </c>
      <c r="D53" s="8" t="s">
        <v>15</v>
      </c>
      <c r="E53" s="8" t="s">
        <v>14</v>
      </c>
      <c r="F53" s="8" t="s">
        <v>15</v>
      </c>
      <c r="G53" s="8" t="s">
        <v>16</v>
      </c>
      <c r="H53" s="8" t="s">
        <v>17</v>
      </c>
      <c r="I53" s="8" t="s">
        <v>18</v>
      </c>
      <c r="J53" s="8" t="s">
        <v>19</v>
      </c>
    </row>
    <row r="54" spans="1:10" x14ac:dyDescent="0.2">
      <c r="A54" s="9" t="s">
        <v>40</v>
      </c>
      <c r="B54" s="9">
        <v>1</v>
      </c>
      <c r="C54" s="15"/>
      <c r="D54" s="6"/>
      <c r="E54" s="22"/>
      <c r="F54" s="6"/>
      <c r="G54" s="17">
        <f>(C54*E54)/1000</f>
        <v>0</v>
      </c>
      <c r="H54" s="17"/>
      <c r="I54" s="17"/>
      <c r="J54" s="6"/>
    </row>
    <row r="55" spans="1:10" x14ac:dyDescent="0.2">
      <c r="A55" s="9" t="s">
        <v>41</v>
      </c>
      <c r="B55" s="9">
        <v>2</v>
      </c>
      <c r="C55" s="15"/>
      <c r="D55" s="6"/>
      <c r="E55" s="22"/>
      <c r="F55" s="6"/>
      <c r="G55" s="17"/>
      <c r="H55" s="17">
        <f>(C55*E55)/1000</f>
        <v>0</v>
      </c>
      <c r="I55" s="17"/>
      <c r="J55" s="6"/>
    </row>
    <row r="56" spans="1:10" x14ac:dyDescent="0.2">
      <c r="E56" s="43" t="s">
        <v>47</v>
      </c>
      <c r="F56" s="43"/>
      <c r="G56" s="18">
        <f>SUM(G54:G55)</f>
        <v>0</v>
      </c>
      <c r="H56" s="18">
        <f>SUM(H54:H55)</f>
        <v>0</v>
      </c>
      <c r="I56" s="18">
        <f>SUM(G56:H56)</f>
        <v>0</v>
      </c>
    </row>
    <row r="58" spans="1:10" ht="14.25" x14ac:dyDescent="0.25">
      <c r="G58" s="55" t="s">
        <v>42</v>
      </c>
      <c r="H58" s="60"/>
      <c r="I58" s="61"/>
    </row>
    <row r="59" spans="1:10" x14ac:dyDescent="0.2">
      <c r="G59" s="8" t="s">
        <v>16</v>
      </c>
      <c r="H59" s="8" t="s">
        <v>17</v>
      </c>
      <c r="I59" s="8" t="s">
        <v>18</v>
      </c>
    </row>
    <row r="60" spans="1:10" ht="14.25" x14ac:dyDescent="0.25">
      <c r="E60" s="58" t="s">
        <v>69</v>
      </c>
      <c r="F60" s="59"/>
      <c r="G60" s="17">
        <f>G20+G32+G43+G50+G56</f>
        <v>260.40148900000003</v>
      </c>
      <c r="H60" s="17">
        <f>H20+H32+H43+H50+H56</f>
        <v>0</v>
      </c>
      <c r="I60" s="17">
        <f>SUM(G60:H60)</f>
        <v>260.40148900000003</v>
      </c>
    </row>
  </sheetData>
  <mergeCells count="35">
    <mergeCell ref="A1:D1"/>
    <mergeCell ref="A3:B3"/>
    <mergeCell ref="C3:E3"/>
    <mergeCell ref="G3:J3"/>
    <mergeCell ref="A4:B4"/>
    <mergeCell ref="C4:E4"/>
    <mergeCell ref="H4:J4"/>
    <mergeCell ref="A5:B5"/>
    <mergeCell ref="H5:J5"/>
    <mergeCell ref="A6:B6"/>
    <mergeCell ref="C6:E6"/>
    <mergeCell ref="H6:J6"/>
    <mergeCell ref="A7:B7"/>
    <mergeCell ref="C7:E7"/>
    <mergeCell ref="H7:J7"/>
    <mergeCell ref="G22:I22"/>
    <mergeCell ref="E32:F32"/>
    <mergeCell ref="H8:J8"/>
    <mergeCell ref="A9:B9"/>
    <mergeCell ref="C9:E9"/>
    <mergeCell ref="H9:J9"/>
    <mergeCell ref="A10:B10"/>
    <mergeCell ref="C10:E10"/>
    <mergeCell ref="A11:B11"/>
    <mergeCell ref="C11:E11"/>
    <mergeCell ref="G12:I12"/>
    <mergeCell ref="E20:F20"/>
    <mergeCell ref="G58:I58"/>
    <mergeCell ref="E60:F60"/>
    <mergeCell ref="G34:I34"/>
    <mergeCell ref="E43:F43"/>
    <mergeCell ref="G45:I45"/>
    <mergeCell ref="E50:F50"/>
    <mergeCell ref="G52:I52"/>
    <mergeCell ref="E56:F56"/>
  </mergeCells>
  <phoneticPr fontId="6" type="noConversion"/>
  <pageMargins left="0.75" right="0.75" top="1" bottom="1" header="0.5" footer="0.5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view="pageBreakPreview" zoomScaleNormal="100" workbookViewId="0">
      <selection activeCell="A25" sqref="A25"/>
    </sheetView>
  </sheetViews>
  <sheetFormatPr defaultRowHeight="12.75" x14ac:dyDescent="0.2"/>
  <cols>
    <col min="1" max="1" width="33.28515625" style="1" bestFit="1" customWidth="1"/>
    <col min="2" max="2" width="9.140625" style="1"/>
    <col min="3" max="3" width="10" style="1" bestFit="1" customWidth="1"/>
    <col min="4" max="4" width="9.7109375" style="1" bestFit="1" customWidth="1"/>
    <col min="5" max="5" width="13.42578125" style="1" bestFit="1" customWidth="1"/>
    <col min="6" max="6" width="16.42578125" style="1" bestFit="1" customWidth="1"/>
    <col min="7" max="9" width="9.140625" style="1"/>
    <col min="10" max="10" width="31.42578125" style="1" customWidth="1"/>
    <col min="11" max="16384" width="9.140625" style="1"/>
  </cols>
  <sheetData>
    <row r="1" spans="1:10" ht="24" x14ac:dyDescent="0.4">
      <c r="A1" s="47" t="s">
        <v>0</v>
      </c>
      <c r="B1" s="68"/>
      <c r="C1" s="68"/>
      <c r="D1" s="68"/>
    </row>
    <row r="3" spans="1:10" x14ac:dyDescent="0.2">
      <c r="A3" s="38" t="s">
        <v>2</v>
      </c>
      <c r="B3" s="64"/>
      <c r="C3" s="35"/>
      <c r="D3" s="35"/>
      <c r="E3" s="35"/>
      <c r="G3" s="40" t="s">
        <v>60</v>
      </c>
      <c r="H3" s="40"/>
      <c r="I3" s="40"/>
      <c r="J3" s="40"/>
    </row>
    <row r="4" spans="1:10" x14ac:dyDescent="0.2">
      <c r="A4" s="38" t="s">
        <v>1</v>
      </c>
      <c r="B4" s="64"/>
      <c r="C4" s="69"/>
      <c r="D4" s="70"/>
      <c r="E4" s="71"/>
      <c r="G4" s="5" t="s">
        <v>61</v>
      </c>
      <c r="H4" s="41" t="s">
        <v>62</v>
      </c>
      <c r="I4" s="41"/>
      <c r="J4" s="41"/>
    </row>
    <row r="5" spans="1:10" x14ac:dyDescent="0.2">
      <c r="A5" s="38" t="s">
        <v>4</v>
      </c>
      <c r="B5" s="64"/>
      <c r="C5" s="20"/>
      <c r="D5" s="7" t="s">
        <v>3</v>
      </c>
      <c r="E5" s="21"/>
      <c r="G5" s="5"/>
      <c r="H5" s="41" t="s">
        <v>68</v>
      </c>
      <c r="I5" s="41"/>
      <c r="J5" s="41"/>
    </row>
    <row r="6" spans="1:10" x14ac:dyDescent="0.2">
      <c r="A6" s="38" t="s">
        <v>5</v>
      </c>
      <c r="B6" s="64"/>
      <c r="C6" s="35"/>
      <c r="D6" s="35"/>
      <c r="E6" s="35"/>
      <c r="G6" s="5" t="s">
        <v>63</v>
      </c>
      <c r="H6" s="41" t="s">
        <v>64</v>
      </c>
      <c r="I6" s="41"/>
      <c r="J6" s="41"/>
    </row>
    <row r="7" spans="1:10" x14ac:dyDescent="0.2">
      <c r="A7" s="38" t="s">
        <v>6</v>
      </c>
      <c r="B7" s="64"/>
      <c r="C7" s="49">
        <f ca="1">NOW()</f>
        <v>45714.473220601853</v>
      </c>
      <c r="D7" s="49"/>
      <c r="E7" s="49"/>
      <c r="G7" s="5"/>
      <c r="H7" s="41" t="s">
        <v>65</v>
      </c>
      <c r="I7" s="41"/>
      <c r="J7" s="41"/>
    </row>
    <row r="8" spans="1:10" x14ac:dyDescent="0.2">
      <c r="A8" s="2"/>
      <c r="G8" s="5"/>
      <c r="H8" s="41" t="s">
        <v>66</v>
      </c>
      <c r="I8" s="41"/>
      <c r="J8" s="41"/>
    </row>
    <row r="9" spans="1:10" x14ac:dyDescent="0.2">
      <c r="A9" s="36" t="s">
        <v>8</v>
      </c>
      <c r="B9" s="65"/>
      <c r="C9" s="35" t="s">
        <v>7</v>
      </c>
      <c r="D9" s="35"/>
      <c r="E9" s="35"/>
      <c r="G9" s="5"/>
      <c r="H9" s="41" t="s">
        <v>67</v>
      </c>
      <c r="I9" s="41"/>
      <c r="J9" s="41"/>
    </row>
    <row r="10" spans="1:10" x14ac:dyDescent="0.2">
      <c r="A10" s="36" t="s">
        <v>9</v>
      </c>
      <c r="B10" s="65"/>
      <c r="C10" s="35"/>
      <c r="D10" s="35"/>
      <c r="E10" s="35"/>
    </row>
    <row r="11" spans="1:10" x14ac:dyDescent="0.2">
      <c r="A11" s="36" t="s">
        <v>10</v>
      </c>
      <c r="B11" s="65"/>
      <c r="C11" s="35"/>
      <c r="D11" s="35"/>
      <c r="E11" s="35"/>
    </row>
    <row r="12" spans="1:10" ht="14.25" x14ac:dyDescent="0.25">
      <c r="G12" s="44" t="s">
        <v>42</v>
      </c>
      <c r="H12" s="66"/>
      <c r="I12" s="67"/>
      <c r="J12" s="23"/>
    </row>
    <row r="13" spans="1:10" x14ac:dyDescent="0.2">
      <c r="A13" s="8" t="s">
        <v>11</v>
      </c>
      <c r="B13" s="8" t="s">
        <v>12</v>
      </c>
      <c r="C13" s="8" t="s">
        <v>13</v>
      </c>
      <c r="D13" s="8" t="s">
        <v>15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pans="1:10" ht="14.25" x14ac:dyDescent="0.25">
      <c r="A14" s="9" t="s">
        <v>20</v>
      </c>
      <c r="B14" s="9">
        <v>2</v>
      </c>
      <c r="C14" s="15"/>
      <c r="D14" s="9" t="s">
        <v>48</v>
      </c>
      <c r="E14" s="10">
        <v>1.4999999999999999E-2</v>
      </c>
      <c r="F14" s="9" t="s">
        <v>51</v>
      </c>
      <c r="G14" s="24"/>
      <c r="H14" s="17">
        <f>(C14*E14)/1000</f>
        <v>0</v>
      </c>
      <c r="I14" s="17"/>
      <c r="J14" s="6"/>
    </row>
    <row r="15" spans="1:10" ht="14.25" x14ac:dyDescent="0.25">
      <c r="A15" s="9" t="s">
        <v>21</v>
      </c>
      <c r="B15" s="9">
        <v>2</v>
      </c>
      <c r="C15" s="15"/>
      <c r="D15" s="9" t="s">
        <v>48</v>
      </c>
      <c r="E15" s="10">
        <v>0.08</v>
      </c>
      <c r="F15" s="11" t="s">
        <v>51</v>
      </c>
      <c r="G15" s="17"/>
      <c r="H15" s="17">
        <f>(C15*E15)/1000</f>
        <v>0</v>
      </c>
      <c r="I15" s="17"/>
      <c r="J15" s="6"/>
    </row>
    <row r="16" spans="1:10" ht="14.25" x14ac:dyDescent="0.25">
      <c r="A16" s="9" t="s">
        <v>22</v>
      </c>
      <c r="B16" s="9">
        <v>2</v>
      </c>
      <c r="C16" s="15"/>
      <c r="D16" s="9" t="s">
        <v>48</v>
      </c>
      <c r="E16" s="10">
        <v>0.45500000000000002</v>
      </c>
      <c r="F16" s="11" t="s">
        <v>51</v>
      </c>
      <c r="G16" s="17"/>
      <c r="H16" s="17">
        <f>(C16*E16)/1000</f>
        <v>0</v>
      </c>
      <c r="I16" s="17"/>
      <c r="J16" s="6"/>
    </row>
    <row r="17" spans="1:10" ht="14.25" x14ac:dyDescent="0.25">
      <c r="A17" s="9" t="s">
        <v>23</v>
      </c>
      <c r="B17" s="9">
        <v>2</v>
      </c>
      <c r="C17" s="15"/>
      <c r="D17" s="9" t="s">
        <v>48</v>
      </c>
      <c r="E17" s="10">
        <v>0.45500000000000002</v>
      </c>
      <c r="F17" s="11" t="s">
        <v>51</v>
      </c>
      <c r="G17" s="17"/>
      <c r="H17" s="17">
        <f>(C17*E17)/1000</f>
        <v>0</v>
      </c>
      <c r="I17" s="17"/>
      <c r="J17" s="6"/>
    </row>
    <row r="18" spans="1:10" ht="14.25" x14ac:dyDescent="0.25">
      <c r="A18" s="9" t="s">
        <v>24</v>
      </c>
      <c r="B18" s="9">
        <v>1</v>
      </c>
      <c r="C18" s="15"/>
      <c r="D18" s="12" t="s">
        <v>50</v>
      </c>
      <c r="E18" s="10">
        <v>1.825</v>
      </c>
      <c r="F18" s="11" t="s">
        <v>52</v>
      </c>
      <c r="G18" s="17">
        <f>(C18*E18)/1000</f>
        <v>0</v>
      </c>
      <c r="H18" s="17"/>
      <c r="I18" s="17"/>
      <c r="J18" s="6"/>
    </row>
    <row r="19" spans="1:10" ht="14.25" x14ac:dyDescent="0.25">
      <c r="A19" s="9" t="s">
        <v>25</v>
      </c>
      <c r="B19" s="9">
        <v>1</v>
      </c>
      <c r="C19" s="15"/>
      <c r="D19" s="9" t="s">
        <v>49</v>
      </c>
      <c r="E19" s="10">
        <v>1.53</v>
      </c>
      <c r="F19" s="11" t="s">
        <v>53</v>
      </c>
      <c r="G19" s="17">
        <f>(C19*E19)/1000</f>
        <v>0</v>
      </c>
      <c r="H19" s="17"/>
      <c r="I19" s="17"/>
      <c r="J19" s="6"/>
    </row>
    <row r="20" spans="1:10" x14ac:dyDescent="0.2">
      <c r="E20" s="43" t="s">
        <v>43</v>
      </c>
      <c r="F20" s="43"/>
      <c r="G20" s="18">
        <f>SUM(G14:G19)</f>
        <v>0</v>
      </c>
      <c r="H20" s="18">
        <f>SUM(H14:H19)</f>
        <v>0</v>
      </c>
      <c r="I20" s="18">
        <f>SUM(G20:H20)</f>
        <v>0</v>
      </c>
    </row>
    <row r="22" spans="1:10" ht="14.25" x14ac:dyDescent="0.25">
      <c r="G22" s="44" t="s">
        <v>42</v>
      </c>
      <c r="H22" s="62"/>
      <c r="I22" s="63"/>
      <c r="J22" s="25"/>
    </row>
    <row r="23" spans="1:10" x14ac:dyDescent="0.2">
      <c r="A23" s="8" t="s">
        <v>26</v>
      </c>
      <c r="B23" s="8" t="s">
        <v>12</v>
      </c>
      <c r="C23" s="8" t="s">
        <v>13</v>
      </c>
      <c r="D23" s="8" t="s">
        <v>15</v>
      </c>
      <c r="E23" s="8" t="s">
        <v>14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pans="1:10" ht="14.25" x14ac:dyDescent="0.25">
      <c r="A24" s="9" t="s">
        <v>20</v>
      </c>
      <c r="B24" s="9">
        <v>2</v>
      </c>
      <c r="C24" s="15"/>
      <c r="D24" s="9" t="s">
        <v>48</v>
      </c>
      <c r="E24" s="10">
        <v>1.4999999999999999E-2</v>
      </c>
      <c r="F24" s="11" t="s">
        <v>51</v>
      </c>
      <c r="G24" s="17"/>
      <c r="H24" s="17">
        <f>(C24*E24)/1000</f>
        <v>0</v>
      </c>
      <c r="I24" s="17"/>
      <c r="J24" s="6"/>
    </row>
    <row r="25" spans="1:10" ht="14.25" x14ac:dyDescent="0.25">
      <c r="A25" s="9" t="s">
        <v>21</v>
      </c>
      <c r="B25" s="9">
        <v>2</v>
      </c>
      <c r="C25" s="15"/>
      <c r="D25" s="9" t="s">
        <v>48</v>
      </c>
      <c r="E25" s="10">
        <v>0.08</v>
      </c>
      <c r="F25" s="11" t="s">
        <v>51</v>
      </c>
      <c r="G25" s="17"/>
      <c r="H25" s="17">
        <f>(C25*E25)/1000</f>
        <v>0</v>
      </c>
      <c r="I25" s="17"/>
      <c r="J25" s="6"/>
    </row>
    <row r="26" spans="1:10" ht="14.25" x14ac:dyDescent="0.25">
      <c r="A26" s="9" t="s">
        <v>23</v>
      </c>
      <c r="B26" s="9">
        <v>2</v>
      </c>
      <c r="C26" s="15"/>
      <c r="D26" s="9" t="s">
        <v>48</v>
      </c>
      <c r="E26" s="10">
        <v>0.45500000000000002</v>
      </c>
      <c r="F26" s="11" t="s">
        <v>51</v>
      </c>
      <c r="G26" s="17"/>
      <c r="H26" s="17">
        <f>(C26*E26)/1000</f>
        <v>0</v>
      </c>
      <c r="I26" s="17"/>
      <c r="J26" s="6"/>
    </row>
    <row r="27" spans="1:10" ht="14.25" x14ac:dyDescent="0.25">
      <c r="A27" s="9" t="s">
        <v>24</v>
      </c>
      <c r="B27" s="9">
        <v>1</v>
      </c>
      <c r="C27" s="15"/>
      <c r="D27" s="12" t="s">
        <v>50</v>
      </c>
      <c r="E27" s="10">
        <v>1.825</v>
      </c>
      <c r="F27" s="11" t="s">
        <v>52</v>
      </c>
      <c r="G27" s="17">
        <f>(C27*E27)/1000</f>
        <v>0</v>
      </c>
      <c r="H27" s="17"/>
      <c r="I27" s="17"/>
      <c r="J27" s="6"/>
    </row>
    <row r="28" spans="1:10" ht="14.25" x14ac:dyDescent="0.25">
      <c r="A28" s="9" t="s">
        <v>25</v>
      </c>
      <c r="B28" s="9">
        <v>1</v>
      </c>
      <c r="C28" s="15"/>
      <c r="D28" s="9" t="s">
        <v>49</v>
      </c>
      <c r="E28" s="10">
        <v>1.53</v>
      </c>
      <c r="F28" s="11" t="s">
        <v>53</v>
      </c>
      <c r="G28" s="17">
        <f>(C28*E28)/1000</f>
        <v>0</v>
      </c>
      <c r="H28" s="17"/>
      <c r="I28" s="17"/>
      <c r="J28" s="6"/>
    </row>
    <row r="29" spans="1:10" ht="14.25" x14ac:dyDescent="0.25">
      <c r="A29" s="9" t="s">
        <v>54</v>
      </c>
      <c r="B29" s="9">
        <v>1</v>
      </c>
      <c r="C29" s="15"/>
      <c r="D29" s="9" t="s">
        <v>49</v>
      </c>
      <c r="E29" s="10">
        <v>3.1850000000000001</v>
      </c>
      <c r="F29" s="11" t="s">
        <v>53</v>
      </c>
      <c r="G29" s="17">
        <f>(C29*E29)/1000</f>
        <v>0</v>
      </c>
      <c r="H29" s="17"/>
      <c r="I29" s="17"/>
      <c r="J29" s="6"/>
    </row>
    <row r="30" spans="1:10" ht="14.25" x14ac:dyDescent="0.25">
      <c r="A30" s="9" t="s">
        <v>55</v>
      </c>
      <c r="B30" s="9">
        <v>1</v>
      </c>
      <c r="C30" s="15"/>
      <c r="D30" s="9" t="s">
        <v>49</v>
      </c>
      <c r="E30" s="10">
        <v>3.1349999999999998</v>
      </c>
      <c r="F30" s="11" t="s">
        <v>53</v>
      </c>
      <c r="G30" s="17">
        <f>(C30*E30)/1000</f>
        <v>0</v>
      </c>
      <c r="H30" s="17"/>
      <c r="I30" s="17"/>
      <c r="J30" s="6"/>
    </row>
    <row r="31" spans="1:10" ht="14.25" x14ac:dyDescent="0.25">
      <c r="A31" s="9" t="s">
        <v>70</v>
      </c>
      <c r="B31" s="9">
        <v>1</v>
      </c>
      <c r="C31" s="15"/>
      <c r="D31" s="9" t="s">
        <v>49</v>
      </c>
      <c r="E31" s="10">
        <v>2.78</v>
      </c>
      <c r="F31" s="11" t="s">
        <v>53</v>
      </c>
      <c r="G31" s="17">
        <f>(C31*E31)/1000</f>
        <v>0</v>
      </c>
      <c r="H31" s="17"/>
      <c r="I31" s="17"/>
      <c r="J31" s="6"/>
    </row>
    <row r="32" spans="1:10" x14ac:dyDescent="0.2">
      <c r="E32" s="43" t="s">
        <v>44</v>
      </c>
      <c r="F32" s="43"/>
      <c r="G32" s="18">
        <f>SUM(G24:G31)</f>
        <v>0</v>
      </c>
      <c r="H32" s="18">
        <f>SUM(H24:H31)</f>
        <v>0</v>
      </c>
      <c r="I32" s="18">
        <f>SUM(G32:H32)</f>
        <v>0</v>
      </c>
    </row>
    <row r="34" spans="1:10" ht="14.25" x14ac:dyDescent="0.25">
      <c r="G34" s="44" t="s">
        <v>42</v>
      </c>
      <c r="H34" s="62"/>
      <c r="I34" s="63"/>
      <c r="J34" s="25"/>
    </row>
    <row r="35" spans="1:10" x14ac:dyDescent="0.2">
      <c r="A35" s="8" t="s">
        <v>27</v>
      </c>
      <c r="B35" s="8" t="s">
        <v>12</v>
      </c>
      <c r="C35" s="8" t="s">
        <v>13</v>
      </c>
      <c r="D35" s="8" t="s">
        <v>15</v>
      </c>
      <c r="E35" s="8" t="s">
        <v>14</v>
      </c>
      <c r="F35" s="8" t="s">
        <v>15</v>
      </c>
      <c r="G35" s="8" t="s">
        <v>16</v>
      </c>
      <c r="H35" s="8" t="s">
        <v>17</v>
      </c>
      <c r="I35" s="8" t="s">
        <v>18</v>
      </c>
      <c r="J35" s="8" t="s">
        <v>19</v>
      </c>
    </row>
    <row r="36" spans="1:10" ht="14.25" x14ac:dyDescent="0.25">
      <c r="A36" s="9" t="s">
        <v>28</v>
      </c>
      <c r="B36" s="9">
        <v>1</v>
      </c>
      <c r="C36" s="15"/>
      <c r="D36" s="9" t="s">
        <v>49</v>
      </c>
      <c r="E36" s="10">
        <v>3.1349999999999998</v>
      </c>
      <c r="F36" s="11" t="s">
        <v>53</v>
      </c>
      <c r="G36" s="17">
        <f t="shared" ref="G36:G41" si="0">(C36*E36)/1000</f>
        <v>0</v>
      </c>
      <c r="H36" s="17"/>
      <c r="I36" s="17"/>
      <c r="J36" s="6"/>
    </row>
    <row r="37" spans="1:10" ht="14.25" x14ac:dyDescent="0.25">
      <c r="A37" s="9" t="s">
        <v>29</v>
      </c>
      <c r="B37" s="9">
        <v>1</v>
      </c>
      <c r="C37" s="15"/>
      <c r="D37" s="9" t="s">
        <v>49</v>
      </c>
      <c r="E37" s="10">
        <v>1.86</v>
      </c>
      <c r="F37" s="11" t="s">
        <v>53</v>
      </c>
      <c r="G37" s="17">
        <f t="shared" si="0"/>
        <v>0</v>
      </c>
      <c r="H37" s="17"/>
      <c r="I37" s="17"/>
      <c r="J37" s="6"/>
    </row>
    <row r="38" spans="1:10" ht="14.25" x14ac:dyDescent="0.25">
      <c r="A38" s="9" t="s">
        <v>30</v>
      </c>
      <c r="B38" s="9">
        <v>1</v>
      </c>
      <c r="C38" s="15"/>
      <c r="D38" s="9" t="s">
        <v>56</v>
      </c>
      <c r="E38" s="10">
        <v>0.215</v>
      </c>
      <c r="F38" s="11" t="s">
        <v>57</v>
      </c>
      <c r="G38" s="17">
        <f t="shared" si="0"/>
        <v>0</v>
      </c>
      <c r="H38" s="17"/>
      <c r="I38" s="17"/>
      <c r="J38" s="6"/>
    </row>
    <row r="39" spans="1:10" ht="14.25" x14ac:dyDescent="0.25">
      <c r="A39" s="9" t="s">
        <v>31</v>
      </c>
      <c r="B39" s="9">
        <v>1</v>
      </c>
      <c r="C39" s="15"/>
      <c r="D39" s="9" t="s">
        <v>56</v>
      </c>
      <c r="E39" s="10">
        <v>0.20499999999999999</v>
      </c>
      <c r="F39" s="11" t="s">
        <v>57</v>
      </c>
      <c r="G39" s="17">
        <f t="shared" si="0"/>
        <v>0</v>
      </c>
      <c r="H39" s="17"/>
      <c r="I39" s="17"/>
      <c r="J39" s="6"/>
    </row>
    <row r="40" spans="1:10" ht="14.25" x14ac:dyDescent="0.25">
      <c r="A40" s="9" t="s">
        <v>32</v>
      </c>
      <c r="B40" s="9">
        <v>1</v>
      </c>
      <c r="C40" s="15"/>
      <c r="D40" s="9" t="s">
        <v>56</v>
      </c>
      <c r="E40" s="10">
        <v>0.17499999999999999</v>
      </c>
      <c r="F40" s="11" t="s">
        <v>57</v>
      </c>
      <c r="G40" s="17">
        <f t="shared" si="0"/>
        <v>0</v>
      </c>
      <c r="H40" s="17"/>
      <c r="I40" s="17"/>
      <c r="J40" s="6"/>
    </row>
    <row r="41" spans="1:10" ht="14.25" x14ac:dyDescent="0.25">
      <c r="A41" s="9" t="s">
        <v>33</v>
      </c>
      <c r="B41" s="9">
        <v>1</v>
      </c>
      <c r="C41" s="15"/>
      <c r="D41" s="9" t="s">
        <v>56</v>
      </c>
      <c r="E41" s="13">
        <v>0.21</v>
      </c>
      <c r="F41" s="11" t="s">
        <v>57</v>
      </c>
      <c r="G41" s="17">
        <f t="shared" si="0"/>
        <v>0</v>
      </c>
      <c r="H41" s="17"/>
      <c r="I41" s="17"/>
      <c r="J41" s="6"/>
    </row>
    <row r="42" spans="1:10" ht="14.25" x14ac:dyDescent="0.25">
      <c r="A42" s="9" t="s">
        <v>34</v>
      </c>
      <c r="B42" s="9">
        <v>2</v>
      </c>
      <c r="C42" s="15"/>
      <c r="D42" s="9" t="s">
        <v>56</v>
      </c>
      <c r="E42" s="10">
        <v>0.21</v>
      </c>
      <c r="F42" s="11" t="s">
        <v>57</v>
      </c>
      <c r="G42" s="17"/>
      <c r="H42" s="17">
        <f>(C42*E42)/1000</f>
        <v>0</v>
      </c>
      <c r="I42" s="17"/>
      <c r="J42" s="6"/>
    </row>
    <row r="43" spans="1:10" x14ac:dyDescent="0.2">
      <c r="E43" s="43" t="s">
        <v>45</v>
      </c>
      <c r="F43" s="43"/>
      <c r="G43" s="18">
        <f>SUM(G36:G42)</f>
        <v>0</v>
      </c>
      <c r="H43" s="18">
        <f>SUM(H36:H42)</f>
        <v>0</v>
      </c>
      <c r="I43" s="18">
        <f>SUM(G43:H43)</f>
        <v>0</v>
      </c>
    </row>
    <row r="45" spans="1:10" ht="14.25" x14ac:dyDescent="0.25">
      <c r="G45" s="44" t="s">
        <v>42</v>
      </c>
      <c r="H45" s="62"/>
      <c r="I45" s="63"/>
      <c r="J45" s="25"/>
    </row>
    <row r="46" spans="1:10" x14ac:dyDescent="0.2">
      <c r="A46" s="8" t="s">
        <v>35</v>
      </c>
      <c r="B46" s="8" t="s">
        <v>12</v>
      </c>
      <c r="C46" s="8" t="s">
        <v>13</v>
      </c>
      <c r="D46" s="8" t="s">
        <v>15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</row>
    <row r="47" spans="1:10" ht="14.25" x14ac:dyDescent="0.25">
      <c r="A47" s="9" t="s">
        <v>36</v>
      </c>
      <c r="B47" s="9">
        <v>2</v>
      </c>
      <c r="C47" s="15"/>
      <c r="D47" s="14" t="s">
        <v>58</v>
      </c>
      <c r="E47" s="10">
        <v>0.27</v>
      </c>
      <c r="F47" s="11" t="s">
        <v>59</v>
      </c>
      <c r="G47" s="17"/>
      <c r="H47" s="17">
        <f>(C47*E47)/1000</f>
        <v>0</v>
      </c>
      <c r="I47" s="17"/>
      <c r="J47" s="6"/>
    </row>
    <row r="48" spans="1:10" ht="14.25" x14ac:dyDescent="0.25">
      <c r="A48" s="9" t="s">
        <v>37</v>
      </c>
      <c r="B48" s="9">
        <v>2</v>
      </c>
      <c r="C48" s="15"/>
      <c r="D48" s="14" t="s">
        <v>58</v>
      </c>
      <c r="E48" s="10">
        <v>0.2</v>
      </c>
      <c r="F48" s="11" t="s">
        <v>59</v>
      </c>
      <c r="G48" s="17"/>
      <c r="H48" s="17">
        <f>(C48*E48)/1000</f>
        <v>0</v>
      </c>
      <c r="I48" s="17"/>
      <c r="J48" s="6"/>
    </row>
    <row r="49" spans="1:10" ht="14.25" x14ac:dyDescent="0.25">
      <c r="A49" s="9" t="s">
        <v>38</v>
      </c>
      <c r="B49" s="9">
        <v>2</v>
      </c>
      <c r="C49" s="15"/>
      <c r="D49" s="14" t="s">
        <v>58</v>
      </c>
      <c r="E49" s="10">
        <v>0.13500000000000001</v>
      </c>
      <c r="F49" s="11" t="s">
        <v>59</v>
      </c>
      <c r="G49" s="17"/>
      <c r="H49" s="17">
        <f>(C49*E49)/1000</f>
        <v>0</v>
      </c>
      <c r="I49" s="17"/>
      <c r="J49" s="6"/>
    </row>
    <row r="50" spans="1:10" x14ac:dyDescent="0.2">
      <c r="E50" s="43" t="s">
        <v>46</v>
      </c>
      <c r="F50" s="43"/>
      <c r="G50" s="18"/>
      <c r="H50" s="18">
        <f>SUM(H47:H49)</f>
        <v>0</v>
      </c>
      <c r="I50" s="18">
        <f>SUM(G50:H50)</f>
        <v>0</v>
      </c>
    </row>
    <row r="52" spans="1:10" ht="14.25" x14ac:dyDescent="0.25">
      <c r="G52" s="44" t="s">
        <v>42</v>
      </c>
      <c r="H52" s="62"/>
      <c r="I52" s="63"/>
      <c r="J52" s="25"/>
    </row>
    <row r="53" spans="1:10" x14ac:dyDescent="0.2">
      <c r="A53" s="8" t="s">
        <v>39</v>
      </c>
      <c r="B53" s="8" t="s">
        <v>12</v>
      </c>
      <c r="C53" s="8" t="s">
        <v>13</v>
      </c>
      <c r="D53" s="8" t="s">
        <v>15</v>
      </c>
      <c r="E53" s="8" t="s">
        <v>14</v>
      </c>
      <c r="F53" s="8" t="s">
        <v>15</v>
      </c>
      <c r="G53" s="8" t="s">
        <v>16</v>
      </c>
      <c r="H53" s="8" t="s">
        <v>17</v>
      </c>
      <c r="I53" s="8" t="s">
        <v>18</v>
      </c>
      <c r="J53" s="8" t="s">
        <v>19</v>
      </c>
    </row>
    <row r="54" spans="1:10" x14ac:dyDescent="0.2">
      <c r="A54" s="9" t="s">
        <v>40</v>
      </c>
      <c r="B54" s="9">
        <v>1</v>
      </c>
      <c r="C54" s="15"/>
      <c r="D54" s="6"/>
      <c r="E54" s="22"/>
      <c r="F54" s="6"/>
      <c r="G54" s="17">
        <f>(C54*E54)/1000</f>
        <v>0</v>
      </c>
      <c r="H54" s="17"/>
      <c r="I54" s="17"/>
      <c r="J54" s="6"/>
    </row>
    <row r="55" spans="1:10" x14ac:dyDescent="0.2">
      <c r="A55" s="9" t="s">
        <v>41</v>
      </c>
      <c r="B55" s="9">
        <v>2</v>
      </c>
      <c r="C55" s="15"/>
      <c r="D55" s="6"/>
      <c r="E55" s="22"/>
      <c r="F55" s="6"/>
      <c r="G55" s="17"/>
      <c r="H55" s="17">
        <f>(C55*E55)/1000</f>
        <v>0</v>
      </c>
      <c r="I55" s="17"/>
      <c r="J55" s="6"/>
    </row>
    <row r="56" spans="1:10" x14ac:dyDescent="0.2">
      <c r="E56" s="43" t="s">
        <v>47</v>
      </c>
      <c r="F56" s="43"/>
      <c r="G56" s="18">
        <f>SUM(G54:G55)</f>
        <v>0</v>
      </c>
      <c r="H56" s="18">
        <f>SUM(H54:H55)</f>
        <v>0</v>
      </c>
      <c r="I56" s="18">
        <f>SUM(G56:H56)</f>
        <v>0</v>
      </c>
    </row>
    <row r="58" spans="1:10" ht="14.25" x14ac:dyDescent="0.25">
      <c r="G58" s="55" t="s">
        <v>42</v>
      </c>
      <c r="H58" s="60"/>
      <c r="I58" s="61"/>
    </row>
    <row r="59" spans="1:10" x14ac:dyDescent="0.2">
      <c r="G59" s="8" t="s">
        <v>16</v>
      </c>
      <c r="H59" s="8" t="s">
        <v>17</v>
      </c>
      <c r="I59" s="8" t="s">
        <v>18</v>
      </c>
    </row>
    <row r="60" spans="1:10" ht="14.25" x14ac:dyDescent="0.25">
      <c r="E60" s="58" t="s">
        <v>69</v>
      </c>
      <c r="F60" s="59"/>
      <c r="G60" s="17">
        <f>G20+G32+G43+G50+G56</f>
        <v>0</v>
      </c>
      <c r="H60" s="17">
        <f>H20+H32+H43+H50+H56</f>
        <v>0</v>
      </c>
      <c r="I60" s="17">
        <f>SUM(G60:H60)</f>
        <v>0</v>
      </c>
    </row>
  </sheetData>
  <mergeCells count="35">
    <mergeCell ref="A1:D1"/>
    <mergeCell ref="A3:B3"/>
    <mergeCell ref="C3:E3"/>
    <mergeCell ref="G3:J3"/>
    <mergeCell ref="A4:B4"/>
    <mergeCell ref="C4:E4"/>
    <mergeCell ref="H4:J4"/>
    <mergeCell ref="A5:B5"/>
    <mergeCell ref="H5:J5"/>
    <mergeCell ref="A6:B6"/>
    <mergeCell ref="C6:E6"/>
    <mergeCell ref="H6:J6"/>
    <mergeCell ref="A7:B7"/>
    <mergeCell ref="C7:E7"/>
    <mergeCell ref="H7:J7"/>
    <mergeCell ref="G22:I22"/>
    <mergeCell ref="E32:F32"/>
    <mergeCell ref="H8:J8"/>
    <mergeCell ref="A9:B9"/>
    <mergeCell ref="C9:E9"/>
    <mergeCell ref="H9:J9"/>
    <mergeCell ref="A10:B10"/>
    <mergeCell ref="C10:E10"/>
    <mergeCell ref="A11:B11"/>
    <mergeCell ref="C11:E11"/>
    <mergeCell ref="G12:I12"/>
    <mergeCell ref="E20:F20"/>
    <mergeCell ref="G58:I58"/>
    <mergeCell ref="E60:F60"/>
    <mergeCell ref="G34:I34"/>
    <mergeCell ref="E43:F43"/>
    <mergeCell ref="G45:I45"/>
    <mergeCell ref="E50:F50"/>
    <mergeCell ref="G52:I52"/>
    <mergeCell ref="E56:F56"/>
  </mergeCells>
  <phoneticPr fontId="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view="pageBreakPreview" topLeftCell="A27" zoomScaleNormal="100" zoomScaleSheetLayoutView="100" workbookViewId="0">
      <selection activeCell="E38" sqref="E38"/>
    </sheetView>
  </sheetViews>
  <sheetFormatPr defaultRowHeight="12.75" x14ac:dyDescent="0.2"/>
  <cols>
    <col min="1" max="1" width="33.28515625" style="1" bestFit="1" customWidth="1"/>
    <col min="2" max="2" width="9.140625" style="1"/>
    <col min="3" max="3" width="10" style="1" bestFit="1" customWidth="1"/>
    <col min="4" max="4" width="9.7109375" style="1" bestFit="1" customWidth="1"/>
    <col min="5" max="5" width="13.42578125" style="1" bestFit="1" customWidth="1"/>
    <col min="6" max="6" width="16.42578125" style="1" bestFit="1" customWidth="1"/>
    <col min="7" max="9" width="9.140625" style="1"/>
    <col min="10" max="10" width="31.42578125" style="1" customWidth="1"/>
    <col min="11" max="16384" width="9.140625" style="1"/>
  </cols>
  <sheetData>
    <row r="1" spans="1:10" ht="24" x14ac:dyDescent="0.4">
      <c r="A1" s="47" t="s">
        <v>0</v>
      </c>
      <c r="B1" s="68"/>
      <c r="C1" s="68"/>
      <c r="D1" s="68"/>
    </row>
    <row r="3" spans="1:10" x14ac:dyDescent="0.2">
      <c r="A3" s="38" t="s">
        <v>2</v>
      </c>
      <c r="B3" s="64"/>
      <c r="C3" s="35" t="s">
        <v>76</v>
      </c>
      <c r="D3" s="35"/>
      <c r="E3" s="35"/>
      <c r="G3" s="40" t="s">
        <v>60</v>
      </c>
      <c r="H3" s="40"/>
      <c r="I3" s="40"/>
      <c r="J3" s="40"/>
    </row>
    <row r="4" spans="1:10" x14ac:dyDescent="0.2">
      <c r="A4" s="38" t="s">
        <v>1</v>
      </c>
      <c r="B4" s="64"/>
      <c r="C4" s="72" t="s">
        <v>77</v>
      </c>
      <c r="D4" s="73"/>
      <c r="E4" s="74"/>
      <c r="G4" s="5" t="s">
        <v>61</v>
      </c>
      <c r="H4" s="41" t="s">
        <v>62</v>
      </c>
      <c r="I4" s="41"/>
      <c r="J4" s="41"/>
    </row>
    <row r="5" spans="1:10" x14ac:dyDescent="0.2">
      <c r="A5" s="38" t="s">
        <v>4</v>
      </c>
      <c r="B5" s="64"/>
      <c r="C5" s="20">
        <v>45292</v>
      </c>
      <c r="D5" s="7" t="s">
        <v>3</v>
      </c>
      <c r="E5" s="21">
        <v>45657</v>
      </c>
      <c r="G5" s="5"/>
      <c r="H5" s="41" t="s">
        <v>68</v>
      </c>
      <c r="I5" s="41"/>
      <c r="J5" s="41"/>
    </row>
    <row r="6" spans="1:10" x14ac:dyDescent="0.2">
      <c r="A6" s="38" t="s">
        <v>5</v>
      </c>
      <c r="B6" s="64"/>
      <c r="C6" s="42" t="s">
        <v>84</v>
      </c>
      <c r="D6" s="42"/>
      <c r="E6" s="42"/>
      <c r="G6" s="5" t="s">
        <v>63</v>
      </c>
      <c r="H6" s="41" t="s">
        <v>64</v>
      </c>
      <c r="I6" s="41"/>
      <c r="J6" s="41"/>
    </row>
    <row r="7" spans="1:10" x14ac:dyDescent="0.2">
      <c r="A7" s="38" t="s">
        <v>6</v>
      </c>
      <c r="B7" s="64"/>
      <c r="C7" s="49"/>
      <c r="D7" s="49"/>
      <c r="E7" s="49"/>
      <c r="G7" s="5"/>
      <c r="H7" s="41" t="s">
        <v>65</v>
      </c>
      <c r="I7" s="41"/>
      <c r="J7" s="41"/>
    </row>
    <row r="8" spans="1:10" x14ac:dyDescent="0.2">
      <c r="A8" s="2"/>
      <c r="G8" s="5"/>
      <c r="H8" s="41" t="s">
        <v>66</v>
      </c>
      <c r="I8" s="41"/>
      <c r="J8" s="41"/>
    </row>
    <row r="9" spans="1:10" x14ac:dyDescent="0.2">
      <c r="A9" s="36" t="s">
        <v>8</v>
      </c>
      <c r="B9" s="65"/>
      <c r="C9" s="35" t="s">
        <v>83</v>
      </c>
      <c r="D9" s="35"/>
      <c r="E9" s="35"/>
      <c r="G9" s="5"/>
      <c r="H9" s="41" t="s">
        <v>67</v>
      </c>
      <c r="I9" s="41"/>
      <c r="J9" s="41"/>
    </row>
    <row r="10" spans="1:10" x14ac:dyDescent="0.2">
      <c r="A10" s="36" t="s">
        <v>9</v>
      </c>
      <c r="B10" s="65"/>
      <c r="C10" s="35"/>
      <c r="D10" s="35"/>
      <c r="E10" s="35"/>
    </row>
    <row r="11" spans="1:10" x14ac:dyDescent="0.2">
      <c r="A11" s="36" t="s">
        <v>10</v>
      </c>
      <c r="B11" s="65"/>
      <c r="C11" s="35"/>
      <c r="D11" s="35"/>
      <c r="E11" s="35"/>
    </row>
    <row r="12" spans="1:10" ht="14.25" x14ac:dyDescent="0.25">
      <c r="G12" s="44" t="s">
        <v>42</v>
      </c>
      <c r="H12" s="66"/>
      <c r="I12" s="67"/>
      <c r="J12" s="23"/>
    </row>
    <row r="13" spans="1:10" x14ac:dyDescent="0.2">
      <c r="A13" s="8" t="s">
        <v>11</v>
      </c>
      <c r="B13" s="8" t="s">
        <v>12</v>
      </c>
      <c r="C13" s="8" t="s">
        <v>13</v>
      </c>
      <c r="D13" s="8" t="s">
        <v>15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pans="1:10" ht="14.25" x14ac:dyDescent="0.25">
      <c r="A14" s="9" t="s">
        <v>20</v>
      </c>
      <c r="B14" s="9">
        <v>2</v>
      </c>
      <c r="C14" s="15"/>
      <c r="D14" s="9" t="s">
        <v>48</v>
      </c>
      <c r="E14" s="10">
        <v>0</v>
      </c>
      <c r="F14" s="9" t="s">
        <v>51</v>
      </c>
      <c r="G14" s="24"/>
      <c r="H14" s="33">
        <f>(C14*E14)/1000</f>
        <v>0</v>
      </c>
      <c r="I14" s="17"/>
      <c r="J14" s="6"/>
    </row>
    <row r="15" spans="1:10" ht="14.25" x14ac:dyDescent="0.25">
      <c r="A15" s="9" t="s">
        <v>21</v>
      </c>
      <c r="B15" s="9">
        <v>2</v>
      </c>
      <c r="C15" s="15"/>
      <c r="D15" s="9" t="s">
        <v>48</v>
      </c>
      <c r="E15" s="10">
        <v>0</v>
      </c>
      <c r="F15" s="11" t="s">
        <v>51</v>
      </c>
      <c r="G15" s="17"/>
      <c r="H15" s="17">
        <f>(C15*E15)/1000</f>
        <v>0</v>
      </c>
      <c r="I15" s="17"/>
      <c r="J15" s="6"/>
    </row>
    <row r="16" spans="1:10" ht="14.25" x14ac:dyDescent="0.25">
      <c r="A16" s="9" t="s">
        <v>22</v>
      </c>
      <c r="B16" s="9">
        <v>2</v>
      </c>
      <c r="C16" s="15"/>
      <c r="D16" s="9" t="s">
        <v>48</v>
      </c>
      <c r="E16" s="10">
        <v>4.3999999999999997E-2</v>
      </c>
      <c r="F16" s="11" t="s">
        <v>51</v>
      </c>
      <c r="G16" s="17"/>
      <c r="H16" s="17">
        <f>(C16*E16)/1000</f>
        <v>0</v>
      </c>
      <c r="I16" s="17"/>
      <c r="J16" s="6"/>
    </row>
    <row r="17" spans="1:10" ht="14.25" x14ac:dyDescent="0.25">
      <c r="A17" s="9" t="s">
        <v>23</v>
      </c>
      <c r="B17" s="9">
        <v>2</v>
      </c>
      <c r="C17" s="15"/>
      <c r="D17" s="9" t="s">
        <v>48</v>
      </c>
      <c r="E17" s="10">
        <v>0.53600000000000003</v>
      </c>
      <c r="F17" s="11" t="s">
        <v>51</v>
      </c>
      <c r="G17" s="17"/>
      <c r="H17" s="17">
        <f>(C17*E17)/1000</f>
        <v>0</v>
      </c>
      <c r="I17" s="17"/>
      <c r="J17" s="6"/>
    </row>
    <row r="18" spans="1:10" ht="14.25" x14ac:dyDescent="0.25">
      <c r="A18" s="9" t="s">
        <v>24</v>
      </c>
      <c r="B18" s="9">
        <v>1</v>
      </c>
      <c r="C18" s="15"/>
      <c r="D18" s="12" t="s">
        <v>50</v>
      </c>
      <c r="E18" s="10">
        <v>2.1339999999999999</v>
      </c>
      <c r="F18" s="11" t="s">
        <v>52</v>
      </c>
      <c r="G18" s="17">
        <f>(C18*E18)/1000</f>
        <v>0</v>
      </c>
      <c r="H18" s="17"/>
      <c r="I18" s="17"/>
      <c r="J18" s="6"/>
    </row>
    <row r="19" spans="1:10" ht="14.25" x14ac:dyDescent="0.25">
      <c r="A19" s="9" t="s">
        <v>25</v>
      </c>
      <c r="B19" s="9">
        <v>1</v>
      </c>
      <c r="C19" s="15"/>
      <c r="D19" s="9" t="s">
        <v>49</v>
      </c>
      <c r="E19" s="10">
        <v>1.7250000000000001</v>
      </c>
      <c r="F19" s="11" t="s">
        <v>53</v>
      </c>
      <c r="G19" s="17">
        <f>(C19*E19)/1000</f>
        <v>0</v>
      </c>
      <c r="H19" s="17"/>
      <c r="I19" s="17"/>
      <c r="J19" s="6"/>
    </row>
    <row r="20" spans="1:10" x14ac:dyDescent="0.2">
      <c r="E20" s="43" t="s">
        <v>43</v>
      </c>
      <c r="F20" s="43"/>
      <c r="G20" s="18">
        <f>SUM(G14:G19)</f>
        <v>0</v>
      </c>
      <c r="H20" s="18">
        <f>SUM(H14:H19)</f>
        <v>0</v>
      </c>
      <c r="I20" s="18">
        <f>SUM(G20:H20)</f>
        <v>0</v>
      </c>
    </row>
    <row r="22" spans="1:10" ht="14.25" x14ac:dyDescent="0.25">
      <c r="G22" s="44" t="s">
        <v>42</v>
      </c>
      <c r="H22" s="62"/>
      <c r="I22" s="63"/>
      <c r="J22" s="25"/>
    </row>
    <row r="23" spans="1:10" x14ac:dyDescent="0.2">
      <c r="A23" s="8" t="s">
        <v>26</v>
      </c>
      <c r="B23" s="8" t="s">
        <v>12</v>
      </c>
      <c r="C23" s="8" t="s">
        <v>13</v>
      </c>
      <c r="D23" s="8" t="s">
        <v>15</v>
      </c>
      <c r="E23" s="8" t="s">
        <v>14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pans="1:10" ht="14.25" x14ac:dyDescent="0.25">
      <c r="A24" s="9" t="s">
        <v>20</v>
      </c>
      <c r="B24" s="9">
        <v>2</v>
      </c>
      <c r="C24" s="15"/>
      <c r="D24" s="9" t="s">
        <v>48</v>
      </c>
      <c r="E24" s="10">
        <v>0</v>
      </c>
      <c r="F24" s="11" t="s">
        <v>51</v>
      </c>
      <c r="G24" s="17"/>
      <c r="H24" s="17">
        <f>(C24*E24)/1000</f>
        <v>0</v>
      </c>
      <c r="I24" s="17"/>
      <c r="J24" s="6"/>
    </row>
    <row r="25" spans="1:10" ht="14.25" x14ac:dyDescent="0.25">
      <c r="A25" s="9" t="s">
        <v>23</v>
      </c>
      <c r="B25" s="9">
        <v>2</v>
      </c>
      <c r="C25" s="15"/>
      <c r="D25" s="9" t="s">
        <v>48</v>
      </c>
      <c r="E25" s="10">
        <v>0.53600000000000003</v>
      </c>
      <c r="F25" s="11" t="s">
        <v>51</v>
      </c>
      <c r="G25" s="17"/>
      <c r="H25" s="17">
        <f>(C25*E25)/1000</f>
        <v>0</v>
      </c>
      <c r="I25" s="17"/>
      <c r="J25" s="6"/>
    </row>
    <row r="26" spans="1:10" ht="14.25" x14ac:dyDescent="0.25">
      <c r="A26" s="9" t="s">
        <v>86</v>
      </c>
      <c r="B26" s="9">
        <v>1</v>
      </c>
      <c r="C26" s="15"/>
      <c r="D26" s="9" t="s">
        <v>49</v>
      </c>
      <c r="E26" s="10">
        <v>2.532</v>
      </c>
      <c r="F26" s="11" t="s">
        <v>51</v>
      </c>
      <c r="G26" s="17">
        <f t="shared" ref="G26:G31" si="0">(C26*E26)/1000</f>
        <v>0</v>
      </c>
      <c r="I26" s="17"/>
      <c r="J26" s="6"/>
    </row>
    <row r="27" spans="1:10" ht="14.25" x14ac:dyDescent="0.25">
      <c r="A27" s="9" t="s">
        <v>85</v>
      </c>
      <c r="B27" s="9">
        <v>1</v>
      </c>
      <c r="C27" s="15">
        <v>130952</v>
      </c>
      <c r="D27" s="12" t="s">
        <v>49</v>
      </c>
      <c r="E27" s="10">
        <v>0.34699999999999998</v>
      </c>
      <c r="F27" s="11" t="s">
        <v>52</v>
      </c>
      <c r="G27" s="17">
        <f t="shared" si="0"/>
        <v>45.440343999999996</v>
      </c>
      <c r="H27" s="17"/>
      <c r="I27" s="17"/>
      <c r="J27" s="6"/>
    </row>
    <row r="28" spans="1:10" ht="14.25" x14ac:dyDescent="0.25">
      <c r="A28" s="9" t="s">
        <v>25</v>
      </c>
      <c r="B28" s="9">
        <v>1</v>
      </c>
      <c r="C28" s="15">
        <v>167</v>
      </c>
      <c r="D28" s="9" t="s">
        <v>49</v>
      </c>
      <c r="E28" s="10">
        <v>1.7250000000000001</v>
      </c>
      <c r="F28" s="11" t="s">
        <v>53</v>
      </c>
      <c r="G28" s="17">
        <f t="shared" si="0"/>
        <v>0.28807499999999997</v>
      </c>
      <c r="H28" s="17"/>
      <c r="I28" s="17"/>
      <c r="J28" s="6"/>
    </row>
    <row r="29" spans="1:10" ht="14.25" x14ac:dyDescent="0.25">
      <c r="A29" s="9" t="s">
        <v>79</v>
      </c>
      <c r="B29" s="9">
        <v>1</v>
      </c>
      <c r="C29" s="15">
        <v>297</v>
      </c>
      <c r="D29" s="9" t="s">
        <v>49</v>
      </c>
      <c r="E29" s="10">
        <v>2.6949999999999998</v>
      </c>
      <c r="F29" s="11" t="s">
        <v>53</v>
      </c>
      <c r="G29" s="17">
        <f t="shared" si="0"/>
        <v>0.80041499999999999</v>
      </c>
      <c r="H29" s="17"/>
      <c r="I29" s="17"/>
      <c r="J29" s="6"/>
    </row>
    <row r="30" spans="1:10" ht="14.25" x14ac:dyDescent="0.25">
      <c r="A30" s="9" t="s">
        <v>55</v>
      </c>
      <c r="B30" s="9">
        <v>1</v>
      </c>
      <c r="C30" s="15">
        <v>96064</v>
      </c>
      <c r="D30" s="9" t="s">
        <v>49</v>
      </c>
      <c r="E30" s="10">
        <v>3.2559999999999998</v>
      </c>
      <c r="F30" s="11" t="s">
        <v>53</v>
      </c>
      <c r="G30" s="17">
        <f t="shared" si="0"/>
        <v>312.78438399999999</v>
      </c>
      <c r="H30" s="17"/>
      <c r="I30" s="17"/>
      <c r="J30" s="6"/>
    </row>
    <row r="31" spans="1:10" ht="14.25" x14ac:dyDescent="0.25">
      <c r="A31" s="9" t="s">
        <v>70</v>
      </c>
      <c r="B31" s="9">
        <v>1</v>
      </c>
      <c r="C31" s="15">
        <v>946</v>
      </c>
      <c r="D31" s="9" t="s">
        <v>49</v>
      </c>
      <c r="E31" s="10">
        <v>2.8210000000000002</v>
      </c>
      <c r="F31" s="11" t="s">
        <v>53</v>
      </c>
      <c r="G31" s="17">
        <f t="shared" si="0"/>
        <v>2.668666</v>
      </c>
      <c r="H31" s="17"/>
      <c r="I31" s="17"/>
      <c r="J31" s="6"/>
    </row>
    <row r="32" spans="1:10" x14ac:dyDescent="0.2">
      <c r="E32" s="43" t="s">
        <v>44</v>
      </c>
      <c r="F32" s="43"/>
      <c r="G32" s="18">
        <f>SUM(G24:G31)</f>
        <v>361.98188399999998</v>
      </c>
      <c r="H32" s="18">
        <f>SUM(H24:H31)</f>
        <v>0</v>
      </c>
      <c r="I32" s="18">
        <f>SUM(G32:H32)</f>
        <v>361.98188399999998</v>
      </c>
    </row>
    <row r="34" spans="1:10" ht="14.25" x14ac:dyDescent="0.25">
      <c r="G34" s="44" t="s">
        <v>42</v>
      </c>
      <c r="H34" s="62"/>
      <c r="I34" s="63"/>
      <c r="J34" s="25"/>
    </row>
    <row r="35" spans="1:10" x14ac:dyDescent="0.2">
      <c r="A35" s="8" t="s">
        <v>27</v>
      </c>
      <c r="B35" s="8" t="s">
        <v>12</v>
      </c>
      <c r="C35" s="8" t="s">
        <v>13</v>
      </c>
      <c r="D35" s="8" t="s">
        <v>15</v>
      </c>
      <c r="E35" s="8" t="s">
        <v>14</v>
      </c>
      <c r="F35" s="8" t="s">
        <v>15</v>
      </c>
      <c r="G35" s="8" t="s">
        <v>16</v>
      </c>
      <c r="H35" s="8" t="s">
        <v>17</v>
      </c>
      <c r="I35" s="8" t="s">
        <v>18</v>
      </c>
      <c r="J35" s="8" t="s">
        <v>19</v>
      </c>
    </row>
    <row r="36" spans="1:10" ht="14.25" x14ac:dyDescent="0.25">
      <c r="A36" s="9" t="s">
        <v>28</v>
      </c>
      <c r="B36" s="9">
        <v>1</v>
      </c>
      <c r="C36" s="15">
        <v>22263</v>
      </c>
      <c r="D36" s="9" t="s">
        <v>49</v>
      </c>
      <c r="E36" s="10">
        <v>3.262</v>
      </c>
      <c r="F36" s="11" t="s">
        <v>53</v>
      </c>
      <c r="G36" s="17">
        <f t="shared" ref="G36:G41" si="1">(C36*E36)/1000</f>
        <v>72.621905999999996</v>
      </c>
      <c r="H36" s="17"/>
      <c r="I36" s="17"/>
      <c r="J36" s="6"/>
    </row>
    <row r="37" spans="1:10" ht="14.25" x14ac:dyDescent="0.25">
      <c r="A37" s="9" t="s">
        <v>89</v>
      </c>
      <c r="B37" s="9">
        <v>1</v>
      </c>
      <c r="C37" s="15">
        <v>1998</v>
      </c>
      <c r="D37" s="9" t="s">
        <v>49</v>
      </c>
      <c r="E37" s="10">
        <v>2.8210000000000002</v>
      </c>
      <c r="F37" s="11" t="s">
        <v>53</v>
      </c>
      <c r="G37" s="17">
        <f t="shared" si="1"/>
        <v>5.6363580000000004</v>
      </c>
      <c r="H37" s="17"/>
      <c r="I37" s="17"/>
      <c r="J37" s="6"/>
    </row>
    <row r="38" spans="1:10" ht="14.25" x14ac:dyDescent="0.25">
      <c r="A38" s="9" t="s">
        <v>30</v>
      </c>
      <c r="B38" s="9">
        <v>1</v>
      </c>
      <c r="C38" s="15"/>
      <c r="D38" s="9" t="s">
        <v>56</v>
      </c>
      <c r="E38" s="10">
        <v>0.20399999999999999</v>
      </c>
      <c r="F38" s="11" t="s">
        <v>57</v>
      </c>
      <c r="G38" s="17">
        <f t="shared" si="1"/>
        <v>0</v>
      </c>
      <c r="H38" s="17"/>
      <c r="I38" s="17"/>
      <c r="J38" s="6"/>
    </row>
    <row r="39" spans="1:10" ht="14.25" x14ac:dyDescent="0.25">
      <c r="A39" s="9" t="s">
        <v>31</v>
      </c>
      <c r="B39" s="9">
        <v>1</v>
      </c>
      <c r="C39" s="15"/>
      <c r="D39" s="9" t="s">
        <v>56</v>
      </c>
      <c r="E39" s="10">
        <v>0.18</v>
      </c>
      <c r="F39" s="11" t="s">
        <v>57</v>
      </c>
      <c r="G39" s="17">
        <f t="shared" si="1"/>
        <v>0</v>
      </c>
      <c r="H39" s="17"/>
      <c r="I39" s="17"/>
      <c r="J39" s="6"/>
    </row>
    <row r="40" spans="1:10" ht="14.25" x14ac:dyDescent="0.25">
      <c r="A40" s="9" t="s">
        <v>32</v>
      </c>
      <c r="B40" s="9">
        <v>1</v>
      </c>
      <c r="C40" s="15"/>
      <c r="D40" s="9" t="s">
        <v>56</v>
      </c>
      <c r="E40" s="10">
        <v>0.152</v>
      </c>
      <c r="F40" s="11" t="s">
        <v>57</v>
      </c>
      <c r="G40" s="17">
        <f t="shared" si="1"/>
        <v>0</v>
      </c>
      <c r="H40" s="17"/>
      <c r="I40" s="17"/>
      <c r="J40" s="6"/>
    </row>
    <row r="41" spans="1:10" ht="14.25" x14ac:dyDescent="0.25">
      <c r="A41" s="9" t="s">
        <v>33</v>
      </c>
      <c r="B41" s="9">
        <v>1</v>
      </c>
      <c r="C41" s="15"/>
      <c r="D41" s="9" t="s">
        <v>56</v>
      </c>
      <c r="E41" s="13">
        <v>0.193</v>
      </c>
      <c r="F41" s="11" t="s">
        <v>57</v>
      </c>
      <c r="G41" s="17">
        <f t="shared" si="1"/>
        <v>0</v>
      </c>
      <c r="H41" s="17"/>
      <c r="I41" s="17"/>
      <c r="J41" s="6"/>
    </row>
    <row r="42" spans="1:10" ht="14.25" x14ac:dyDescent="0.25">
      <c r="A42" s="9" t="s">
        <v>34</v>
      </c>
      <c r="B42" s="9">
        <v>2</v>
      </c>
      <c r="C42" s="15">
        <v>0</v>
      </c>
      <c r="D42" s="9" t="s">
        <v>56</v>
      </c>
      <c r="E42" s="13">
        <v>0.193</v>
      </c>
      <c r="F42" s="11" t="s">
        <v>57</v>
      </c>
      <c r="G42" s="17"/>
      <c r="H42" s="17">
        <f>(C42*E42)/1000</f>
        <v>0</v>
      </c>
      <c r="I42" s="17"/>
      <c r="J42" s="6" t="s">
        <v>72</v>
      </c>
    </row>
    <row r="43" spans="1:10" x14ac:dyDescent="0.2">
      <c r="E43" s="43" t="s">
        <v>45</v>
      </c>
      <c r="F43" s="43"/>
      <c r="G43" s="18">
        <f>SUM(G36:G42)</f>
        <v>78.258263999999997</v>
      </c>
      <c r="H43" s="18">
        <f>SUM(H36:H42)</f>
        <v>0</v>
      </c>
      <c r="I43" s="18">
        <f>SUM(G43:H43)</f>
        <v>78.258263999999997</v>
      </c>
    </row>
    <row r="45" spans="1:10" ht="14.25" x14ac:dyDescent="0.25">
      <c r="G45" s="44" t="s">
        <v>42</v>
      </c>
      <c r="H45" s="62"/>
      <c r="I45" s="63"/>
      <c r="J45" s="25"/>
    </row>
    <row r="46" spans="1:10" x14ac:dyDescent="0.2">
      <c r="A46" s="8" t="s">
        <v>35</v>
      </c>
      <c r="B46" s="8" t="s">
        <v>12</v>
      </c>
      <c r="C46" s="8" t="s">
        <v>13</v>
      </c>
      <c r="D46" s="8" t="s">
        <v>15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</row>
    <row r="47" spans="1:10" ht="14.25" x14ac:dyDescent="0.25">
      <c r="A47" s="9" t="s">
        <v>36</v>
      </c>
      <c r="B47" s="9">
        <v>2</v>
      </c>
      <c r="C47" s="15"/>
      <c r="D47" s="14" t="s">
        <v>58</v>
      </c>
      <c r="E47" s="10">
        <v>0.23400000000000001</v>
      </c>
      <c r="F47" s="11" t="s">
        <v>59</v>
      </c>
      <c r="G47" s="17"/>
      <c r="H47" s="17">
        <f>(C47*E47)/1000</f>
        <v>0</v>
      </c>
      <c r="I47" s="17"/>
      <c r="J47" s="6"/>
    </row>
    <row r="48" spans="1:10" ht="14.25" x14ac:dyDescent="0.25">
      <c r="A48" s="9" t="s">
        <v>37</v>
      </c>
      <c r="B48" s="9">
        <v>2</v>
      </c>
      <c r="C48" s="15"/>
      <c r="D48" s="14" t="s">
        <v>58</v>
      </c>
      <c r="E48" s="10">
        <v>0.17199999999999999</v>
      </c>
      <c r="F48" s="11" t="s">
        <v>59</v>
      </c>
      <c r="G48" s="17"/>
      <c r="H48" s="17">
        <f>(C48*E48)/1000</f>
        <v>0</v>
      </c>
      <c r="I48" s="17"/>
      <c r="J48" s="6"/>
    </row>
    <row r="49" spans="1:10" ht="14.25" x14ac:dyDescent="0.25">
      <c r="A49" s="9" t="s">
        <v>38</v>
      </c>
      <c r="B49" s="9">
        <v>2</v>
      </c>
      <c r="C49" s="15"/>
      <c r="D49" s="14" t="s">
        <v>58</v>
      </c>
      <c r="E49" s="10">
        <v>0.157</v>
      </c>
      <c r="F49" s="11" t="s">
        <v>59</v>
      </c>
      <c r="G49" s="17"/>
      <c r="H49" s="17">
        <f>(C49*E49)/1000</f>
        <v>0</v>
      </c>
      <c r="I49" s="17"/>
      <c r="J49" s="6"/>
    </row>
    <row r="50" spans="1:10" x14ac:dyDescent="0.2">
      <c r="E50" s="43" t="s">
        <v>46</v>
      </c>
      <c r="F50" s="43"/>
      <c r="G50" s="18"/>
      <c r="H50" s="18">
        <f>SUM(H47:H49)</f>
        <v>0</v>
      </c>
      <c r="I50" s="18">
        <f>SUM(G50:H50)</f>
        <v>0</v>
      </c>
    </row>
    <row r="52" spans="1:10" ht="14.25" x14ac:dyDescent="0.25">
      <c r="G52" s="44" t="s">
        <v>42</v>
      </c>
      <c r="H52" s="62"/>
      <c r="I52" s="63"/>
      <c r="J52" s="25"/>
    </row>
    <row r="53" spans="1:10" x14ac:dyDescent="0.2">
      <c r="A53" s="8" t="s">
        <v>39</v>
      </c>
      <c r="B53" s="8" t="s">
        <v>12</v>
      </c>
      <c r="C53" s="8" t="s">
        <v>13</v>
      </c>
      <c r="D53" s="8" t="s">
        <v>15</v>
      </c>
      <c r="E53" s="8" t="s">
        <v>14</v>
      </c>
      <c r="F53" s="8" t="s">
        <v>15</v>
      </c>
      <c r="G53" s="8" t="s">
        <v>16</v>
      </c>
      <c r="H53" s="8" t="s">
        <v>17</v>
      </c>
      <c r="I53" s="8" t="s">
        <v>18</v>
      </c>
      <c r="J53" s="8" t="s">
        <v>19</v>
      </c>
    </row>
    <row r="54" spans="1:10" x14ac:dyDescent="0.2">
      <c r="A54" s="9" t="s">
        <v>40</v>
      </c>
      <c r="B54" s="9">
        <v>1</v>
      </c>
      <c r="C54" s="15"/>
      <c r="D54" s="6"/>
      <c r="E54" s="22"/>
      <c r="F54" s="6"/>
      <c r="G54" s="17">
        <f>(C54*E54)/1000</f>
        <v>0</v>
      </c>
      <c r="H54" s="17"/>
      <c r="I54" s="17"/>
      <c r="J54" s="6"/>
    </row>
    <row r="55" spans="1:10" x14ac:dyDescent="0.2">
      <c r="A55" s="9" t="s">
        <v>41</v>
      </c>
      <c r="B55" s="9">
        <v>2</v>
      </c>
      <c r="C55" s="15"/>
      <c r="D55" s="6"/>
      <c r="E55" s="22"/>
      <c r="F55" s="6"/>
      <c r="G55" s="17"/>
      <c r="H55" s="17">
        <f>(C55*E55)/1000</f>
        <v>0</v>
      </c>
      <c r="I55" s="17"/>
      <c r="J55" s="6"/>
    </row>
    <row r="56" spans="1:10" x14ac:dyDescent="0.2">
      <c r="E56" s="43" t="s">
        <v>47</v>
      </c>
      <c r="F56" s="43"/>
      <c r="G56" s="18">
        <f>SUM(G54:G55)</f>
        <v>0</v>
      </c>
      <c r="H56" s="18">
        <f>SUM(H54:H55)</f>
        <v>0</v>
      </c>
      <c r="I56" s="18">
        <f>SUM(G56:H56)</f>
        <v>0</v>
      </c>
    </row>
    <row r="58" spans="1:10" ht="14.25" x14ac:dyDescent="0.25">
      <c r="G58" s="55" t="s">
        <v>42</v>
      </c>
      <c r="H58" s="60"/>
      <c r="I58" s="61"/>
    </row>
    <row r="59" spans="1:10" x14ac:dyDescent="0.2">
      <c r="G59" s="8" t="s">
        <v>16</v>
      </c>
      <c r="H59" s="8" t="s">
        <v>17</v>
      </c>
      <c r="I59" s="8" t="s">
        <v>18</v>
      </c>
    </row>
    <row r="60" spans="1:10" ht="14.25" x14ac:dyDescent="0.25">
      <c r="E60" s="58" t="s">
        <v>69</v>
      </c>
      <c r="F60" s="59"/>
      <c r="G60" s="17">
        <f>G20+G32+G43+G50+G56</f>
        <v>440.24014799999998</v>
      </c>
      <c r="H60" s="17">
        <f>H20+H32+H43+H50+H56</f>
        <v>0</v>
      </c>
      <c r="I60" s="17">
        <f>SUM(G60:H60)</f>
        <v>440.24014799999998</v>
      </c>
    </row>
  </sheetData>
  <mergeCells count="35">
    <mergeCell ref="A1:D1"/>
    <mergeCell ref="A3:B3"/>
    <mergeCell ref="C3:E3"/>
    <mergeCell ref="G3:J3"/>
    <mergeCell ref="A4:B4"/>
    <mergeCell ref="C4:E4"/>
    <mergeCell ref="H4:J4"/>
    <mergeCell ref="A5:B5"/>
    <mergeCell ref="H5:J5"/>
    <mergeCell ref="A6:B6"/>
    <mergeCell ref="C6:E6"/>
    <mergeCell ref="H6:J6"/>
    <mergeCell ref="A7:B7"/>
    <mergeCell ref="C7:E7"/>
    <mergeCell ref="H7:J7"/>
    <mergeCell ref="G22:I22"/>
    <mergeCell ref="E32:F32"/>
    <mergeCell ref="H8:J8"/>
    <mergeCell ref="A9:B9"/>
    <mergeCell ref="C9:E9"/>
    <mergeCell ref="H9:J9"/>
    <mergeCell ref="A10:B10"/>
    <mergeCell ref="C10:E10"/>
    <mergeCell ref="A11:B11"/>
    <mergeCell ref="C11:E11"/>
    <mergeCell ref="G12:I12"/>
    <mergeCell ref="E20:F20"/>
    <mergeCell ref="G58:I58"/>
    <mergeCell ref="E60:F60"/>
    <mergeCell ref="G34:I34"/>
    <mergeCell ref="E43:F43"/>
    <mergeCell ref="G45:I45"/>
    <mergeCell ref="E50:F50"/>
    <mergeCell ref="G52:I52"/>
    <mergeCell ref="E56:F56"/>
  </mergeCells>
  <phoneticPr fontId="6" type="noConversion"/>
  <pageMargins left="0.75" right="0.75" top="1" bottom="1" header="0.5" footer="0.5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tabSelected="1" view="pageBreakPreview" topLeftCell="A23" zoomScaleNormal="100" zoomScaleSheetLayoutView="100" workbookViewId="0">
      <selection activeCell="E43" sqref="E43:F43"/>
    </sheetView>
  </sheetViews>
  <sheetFormatPr defaultRowHeight="12.75" x14ac:dyDescent="0.2"/>
  <cols>
    <col min="1" max="1" width="33.28515625" style="1" bestFit="1" customWidth="1"/>
    <col min="2" max="2" width="9.140625" style="1"/>
    <col min="3" max="3" width="10.7109375" style="1" customWidth="1"/>
    <col min="4" max="4" width="9.7109375" style="1" bestFit="1" customWidth="1"/>
    <col min="5" max="5" width="13.42578125" style="1" bestFit="1" customWidth="1"/>
    <col min="6" max="6" width="16.42578125" style="1" bestFit="1" customWidth="1"/>
    <col min="7" max="9" width="9.140625" style="1"/>
    <col min="10" max="10" width="31.42578125" style="1" customWidth="1"/>
    <col min="11" max="16384" width="9.140625" style="1"/>
  </cols>
  <sheetData>
    <row r="1" spans="1:10" ht="24" x14ac:dyDescent="0.4">
      <c r="A1" s="47" t="s">
        <v>0</v>
      </c>
      <c r="B1" s="68"/>
      <c r="C1" s="68"/>
      <c r="D1" s="68"/>
    </row>
    <row r="3" spans="1:10" x14ac:dyDescent="0.2">
      <c r="A3" s="38" t="s">
        <v>2</v>
      </c>
      <c r="B3" s="64"/>
      <c r="C3" s="35" t="s">
        <v>78</v>
      </c>
      <c r="D3" s="35"/>
      <c r="E3" s="35"/>
      <c r="G3" s="40" t="s">
        <v>60</v>
      </c>
      <c r="H3" s="40"/>
      <c r="I3" s="40"/>
      <c r="J3" s="40"/>
    </row>
    <row r="4" spans="1:10" x14ac:dyDescent="0.2">
      <c r="A4" s="38" t="s">
        <v>1</v>
      </c>
      <c r="B4" s="64"/>
      <c r="C4" s="75"/>
      <c r="D4" s="70"/>
      <c r="E4" s="71"/>
      <c r="G4" s="5" t="s">
        <v>61</v>
      </c>
      <c r="H4" s="41" t="s">
        <v>62</v>
      </c>
      <c r="I4" s="41"/>
      <c r="J4" s="41"/>
    </row>
    <row r="5" spans="1:10" x14ac:dyDescent="0.2">
      <c r="A5" s="38" t="s">
        <v>4</v>
      </c>
      <c r="B5" s="64"/>
      <c r="C5" s="20">
        <v>45292</v>
      </c>
      <c r="D5" s="7" t="s">
        <v>3</v>
      </c>
      <c r="E5" s="21">
        <v>45657</v>
      </c>
      <c r="G5" s="5"/>
      <c r="H5" s="41" t="s">
        <v>68</v>
      </c>
      <c r="I5" s="41"/>
      <c r="J5" s="41"/>
    </row>
    <row r="6" spans="1:10" x14ac:dyDescent="0.2">
      <c r="A6" s="38" t="s">
        <v>5</v>
      </c>
      <c r="B6" s="64"/>
      <c r="C6" s="42" t="s">
        <v>84</v>
      </c>
      <c r="D6" s="42"/>
      <c r="E6" s="42"/>
      <c r="G6" s="5" t="s">
        <v>63</v>
      </c>
      <c r="H6" s="41" t="s">
        <v>64</v>
      </c>
      <c r="I6" s="41"/>
      <c r="J6" s="41"/>
    </row>
    <row r="7" spans="1:10" x14ac:dyDescent="0.2">
      <c r="A7" s="38" t="s">
        <v>6</v>
      </c>
      <c r="B7" s="64"/>
      <c r="C7" s="49"/>
      <c r="D7" s="49"/>
      <c r="E7" s="49"/>
      <c r="G7" s="5"/>
      <c r="H7" s="41" t="s">
        <v>65</v>
      </c>
      <c r="I7" s="41"/>
      <c r="J7" s="41"/>
    </row>
    <row r="8" spans="1:10" x14ac:dyDescent="0.2">
      <c r="A8" s="2"/>
      <c r="G8" s="5"/>
      <c r="H8" s="41" t="s">
        <v>66</v>
      </c>
      <c r="I8" s="41"/>
      <c r="J8" s="41"/>
    </row>
    <row r="9" spans="1:10" x14ac:dyDescent="0.2">
      <c r="A9" s="36" t="s">
        <v>8</v>
      </c>
      <c r="B9" s="65"/>
      <c r="C9" s="35" t="s">
        <v>83</v>
      </c>
      <c r="D9" s="35"/>
      <c r="E9" s="35"/>
      <c r="G9" s="5"/>
      <c r="H9" s="41" t="s">
        <v>67</v>
      </c>
      <c r="I9" s="41"/>
      <c r="J9" s="41"/>
    </row>
    <row r="10" spans="1:10" x14ac:dyDescent="0.2">
      <c r="A10" s="36" t="s">
        <v>9</v>
      </c>
      <c r="B10" s="65"/>
      <c r="C10" s="35"/>
      <c r="D10" s="35"/>
      <c r="E10" s="35"/>
    </row>
    <row r="11" spans="1:10" x14ac:dyDescent="0.2">
      <c r="A11" s="36" t="s">
        <v>10</v>
      </c>
      <c r="B11" s="65"/>
      <c r="C11" s="35"/>
      <c r="D11" s="35"/>
      <c r="E11" s="35"/>
    </row>
    <row r="12" spans="1:10" ht="14.25" x14ac:dyDescent="0.25">
      <c r="G12" s="44" t="s">
        <v>42</v>
      </c>
      <c r="H12" s="66"/>
      <c r="I12" s="67"/>
      <c r="J12" s="23"/>
    </row>
    <row r="13" spans="1:10" x14ac:dyDescent="0.2">
      <c r="A13" s="8" t="s">
        <v>11</v>
      </c>
      <c r="B13" s="8" t="s">
        <v>12</v>
      </c>
      <c r="C13" s="8" t="s">
        <v>13</v>
      </c>
      <c r="D13" s="8" t="s">
        <v>15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</row>
    <row r="14" spans="1:10" ht="14.25" x14ac:dyDescent="0.25">
      <c r="A14" s="9" t="s">
        <v>20</v>
      </c>
      <c r="B14" s="9">
        <v>2</v>
      </c>
      <c r="C14" s="17">
        <v>41442</v>
      </c>
      <c r="D14" s="9" t="s">
        <v>48</v>
      </c>
      <c r="E14" s="10">
        <v>0</v>
      </c>
      <c r="F14" s="9" t="s">
        <v>51</v>
      </c>
      <c r="G14" s="24"/>
      <c r="H14" s="17">
        <f>(C14*E14)/1000</f>
        <v>0</v>
      </c>
      <c r="I14" s="17"/>
      <c r="J14" s="6"/>
    </row>
    <row r="15" spans="1:10" ht="14.25" x14ac:dyDescent="0.25">
      <c r="A15" s="9" t="s">
        <v>21</v>
      </c>
      <c r="B15" s="9">
        <v>2</v>
      </c>
      <c r="C15" s="17">
        <f>'De-Ge'!C15+DGS!C15+GDI!C15+NONAK!C15</f>
        <v>0</v>
      </c>
      <c r="D15" s="9" t="s">
        <v>48</v>
      </c>
      <c r="E15" s="10">
        <v>0</v>
      </c>
      <c r="F15" s="11" t="s">
        <v>51</v>
      </c>
      <c r="G15" s="17"/>
      <c r="H15" s="17">
        <f>(C15*E15)/1000</f>
        <v>0</v>
      </c>
      <c r="I15" s="17"/>
      <c r="J15" s="6"/>
    </row>
    <row r="16" spans="1:10" ht="14.25" x14ac:dyDescent="0.25">
      <c r="A16" s="9" t="s">
        <v>22</v>
      </c>
      <c r="B16" s="9">
        <v>2</v>
      </c>
      <c r="C16" s="17">
        <f>'De-Ge'!C16+DGS!C16+GDI!C16+NONAK!C16</f>
        <v>0</v>
      </c>
      <c r="D16" s="9" t="s">
        <v>48</v>
      </c>
      <c r="E16" s="10">
        <v>4.3999999999999997E-2</v>
      </c>
      <c r="F16" s="11" t="s">
        <v>51</v>
      </c>
      <c r="G16" s="17"/>
      <c r="H16" s="17">
        <f>(C16*E16)/1000</f>
        <v>0</v>
      </c>
      <c r="I16" s="17"/>
      <c r="J16" s="6"/>
    </row>
    <row r="17" spans="1:10" ht="14.25" x14ac:dyDescent="0.25">
      <c r="A17" s="9" t="s">
        <v>23</v>
      </c>
      <c r="B17" s="9">
        <v>2</v>
      </c>
      <c r="C17" s="17">
        <v>0</v>
      </c>
      <c r="D17" s="9" t="s">
        <v>48</v>
      </c>
      <c r="E17" s="10">
        <v>0.53600000000000003</v>
      </c>
      <c r="F17" s="11" t="s">
        <v>51</v>
      </c>
      <c r="G17" s="17"/>
      <c r="H17" s="17">
        <f>(C17*E17)/1000</f>
        <v>0</v>
      </c>
      <c r="I17" s="17"/>
      <c r="J17" s="6"/>
    </row>
    <row r="18" spans="1:10" ht="14.25" x14ac:dyDescent="0.25">
      <c r="A18" s="9" t="s">
        <v>24</v>
      </c>
      <c r="B18" s="9">
        <v>1</v>
      </c>
      <c r="C18" s="17">
        <v>13514</v>
      </c>
      <c r="D18" s="12" t="s">
        <v>50</v>
      </c>
      <c r="E18" s="10">
        <v>2.1339999999999999</v>
      </c>
      <c r="F18" s="11" t="s">
        <v>52</v>
      </c>
      <c r="G18" s="17">
        <f>(C18*E18)/1000</f>
        <v>28.838875999999999</v>
      </c>
      <c r="H18" s="17"/>
      <c r="I18" s="17"/>
      <c r="J18" s="6"/>
    </row>
    <row r="19" spans="1:10" ht="14.25" x14ac:dyDescent="0.25">
      <c r="A19" s="9" t="s">
        <v>25</v>
      </c>
      <c r="B19" s="9">
        <v>1</v>
      </c>
      <c r="C19" s="17">
        <f>'De-Ge'!C19+DGS!C19+GDI!C19+NONAK!C19</f>
        <v>0</v>
      </c>
      <c r="D19" s="9" t="s">
        <v>49</v>
      </c>
      <c r="E19" s="10">
        <v>1.7250000000000001</v>
      </c>
      <c r="F19" s="11" t="s">
        <v>53</v>
      </c>
      <c r="G19" s="17">
        <f>(C19*E19)/1000</f>
        <v>0</v>
      </c>
      <c r="H19" s="17"/>
      <c r="I19" s="17"/>
      <c r="J19" s="6"/>
    </row>
    <row r="20" spans="1:10" x14ac:dyDescent="0.2">
      <c r="E20" s="43" t="s">
        <v>43</v>
      </c>
      <c r="F20" s="43"/>
      <c r="G20" s="18">
        <f>SUM(G14:G19)</f>
        <v>28.838875999999999</v>
      </c>
      <c r="H20" s="18">
        <f>SUM(H14:H19)</f>
        <v>0</v>
      </c>
      <c r="I20" s="18">
        <f>SUM(G20:H20)</f>
        <v>28.838875999999999</v>
      </c>
    </row>
    <row r="22" spans="1:10" ht="14.25" x14ac:dyDescent="0.25">
      <c r="G22" s="44" t="s">
        <v>42</v>
      </c>
      <c r="H22" s="62"/>
      <c r="I22" s="63"/>
      <c r="J22" s="25"/>
    </row>
    <row r="23" spans="1:10" x14ac:dyDescent="0.2">
      <c r="A23" s="8" t="s">
        <v>26</v>
      </c>
      <c r="B23" s="8" t="s">
        <v>12</v>
      </c>
      <c r="C23" s="8" t="s">
        <v>13</v>
      </c>
      <c r="D23" s="8" t="s">
        <v>15</v>
      </c>
      <c r="E23" s="8" t="s">
        <v>14</v>
      </c>
      <c r="F23" s="8" t="s">
        <v>15</v>
      </c>
      <c r="G23" s="8" t="s">
        <v>16</v>
      </c>
      <c r="H23" s="8" t="s">
        <v>17</v>
      </c>
      <c r="I23" s="8" t="s">
        <v>18</v>
      </c>
      <c r="J23" s="8" t="s">
        <v>19</v>
      </c>
    </row>
    <row r="24" spans="1:10" ht="14.25" x14ac:dyDescent="0.25">
      <c r="A24" s="9" t="s">
        <v>20</v>
      </c>
      <c r="B24" s="9">
        <v>2</v>
      </c>
      <c r="C24" s="17">
        <f>'De-Ge'!C24+DGS!C24+GDI!C24+NONAK!C24</f>
        <v>0</v>
      </c>
      <c r="D24" s="9" t="s">
        <v>48</v>
      </c>
      <c r="E24" s="10">
        <v>0</v>
      </c>
      <c r="F24" s="11" t="s">
        <v>51</v>
      </c>
      <c r="G24" s="17"/>
      <c r="H24" s="17">
        <f>(C24*E24)/1000</f>
        <v>0</v>
      </c>
      <c r="I24" s="17"/>
      <c r="J24" s="6"/>
    </row>
    <row r="25" spans="1:10" ht="14.25" x14ac:dyDescent="0.25">
      <c r="A25" s="9" t="s">
        <v>23</v>
      </c>
      <c r="B25" s="9">
        <v>2</v>
      </c>
      <c r="C25" s="17">
        <f>'De-Ge'!C25+DGS!C25+GDI!C25+NONAK!C25</f>
        <v>0</v>
      </c>
      <c r="D25" s="9" t="s">
        <v>48</v>
      </c>
      <c r="E25" s="10">
        <v>0.53600000000000003</v>
      </c>
      <c r="F25" s="11" t="s">
        <v>51</v>
      </c>
      <c r="G25" s="17"/>
      <c r="H25" s="17">
        <f>(C25*E25)/1000</f>
        <v>0</v>
      </c>
      <c r="I25" s="17"/>
      <c r="J25" s="6"/>
    </row>
    <row r="26" spans="1:10" ht="14.25" x14ac:dyDescent="0.25">
      <c r="A26" s="9" t="s">
        <v>86</v>
      </c>
      <c r="B26" s="9">
        <v>1</v>
      </c>
      <c r="C26" s="17">
        <v>0</v>
      </c>
      <c r="D26" s="9" t="s">
        <v>49</v>
      </c>
      <c r="E26" s="10">
        <v>2.532</v>
      </c>
      <c r="F26" s="11" t="s">
        <v>51</v>
      </c>
      <c r="G26" s="17">
        <f t="shared" ref="G26:G31" si="0">(C26*E26)/1000</f>
        <v>0</v>
      </c>
      <c r="H26" s="17"/>
      <c r="I26" s="17"/>
      <c r="J26" s="6"/>
    </row>
    <row r="27" spans="1:10" ht="14.25" x14ac:dyDescent="0.25">
      <c r="A27" s="9" t="s">
        <v>85</v>
      </c>
      <c r="B27" s="9">
        <v>1</v>
      </c>
      <c r="C27" s="17">
        <f>'De-Ge'!C27+DGS!C27+GDI!C27+NONAK!C27</f>
        <v>130952</v>
      </c>
      <c r="D27" s="12" t="s">
        <v>49</v>
      </c>
      <c r="E27" s="10">
        <v>0.34699999999999998</v>
      </c>
      <c r="F27" s="11" t="s">
        <v>52</v>
      </c>
      <c r="G27" s="17">
        <f t="shared" si="0"/>
        <v>45.440343999999996</v>
      </c>
      <c r="H27" s="17"/>
      <c r="I27" s="17"/>
      <c r="J27" s="6"/>
    </row>
    <row r="28" spans="1:10" ht="14.25" x14ac:dyDescent="0.25">
      <c r="A28" s="9" t="s">
        <v>25</v>
      </c>
      <c r="B28" s="9">
        <v>1</v>
      </c>
      <c r="C28" s="17">
        <f>'De-Ge'!C28+DGS!C28+GDI!C28+NONAK!C28</f>
        <v>167</v>
      </c>
      <c r="D28" s="9" t="s">
        <v>49</v>
      </c>
      <c r="E28" s="10">
        <v>1.7250000000000001</v>
      </c>
      <c r="F28" s="11" t="s">
        <v>53</v>
      </c>
      <c r="G28" s="17">
        <f t="shared" si="0"/>
        <v>0.28807499999999997</v>
      </c>
      <c r="H28" s="17"/>
      <c r="I28" s="17"/>
      <c r="J28" s="6"/>
    </row>
    <row r="29" spans="1:10" ht="14.25" x14ac:dyDescent="0.25">
      <c r="A29" s="9" t="s">
        <v>79</v>
      </c>
      <c r="B29" s="9">
        <v>1</v>
      </c>
      <c r="C29" s="17">
        <f>'De-Ge'!C29+DGS!C29+GDI!C29+NONAK!C29</f>
        <v>312</v>
      </c>
      <c r="D29" s="9" t="s">
        <v>49</v>
      </c>
      <c r="E29" s="10">
        <v>2.6949999999999998</v>
      </c>
      <c r="F29" s="11" t="s">
        <v>53</v>
      </c>
      <c r="G29" s="17">
        <f t="shared" si="0"/>
        <v>0.84083999999999992</v>
      </c>
      <c r="H29" s="17"/>
      <c r="I29" s="17"/>
      <c r="J29" s="6"/>
    </row>
    <row r="30" spans="1:10" ht="14.25" x14ac:dyDescent="0.25">
      <c r="A30" s="9" t="s">
        <v>55</v>
      </c>
      <c r="B30" s="9">
        <v>1</v>
      </c>
      <c r="C30" s="17">
        <f>'De-Ge'!C30+DGS!C30+GDI!C30+NONAK!C30</f>
        <v>169156</v>
      </c>
      <c r="D30" s="9" t="s">
        <v>49</v>
      </c>
      <c r="E30" s="10">
        <v>3.2559999999999998</v>
      </c>
      <c r="F30" s="11" t="s">
        <v>53</v>
      </c>
      <c r="G30" s="17">
        <f t="shared" si="0"/>
        <v>550.77193599999998</v>
      </c>
      <c r="H30" s="17"/>
      <c r="I30" s="17"/>
      <c r="J30" s="6"/>
    </row>
    <row r="31" spans="1:10" ht="14.25" x14ac:dyDescent="0.25">
      <c r="A31" s="9" t="s">
        <v>70</v>
      </c>
      <c r="B31" s="9">
        <v>1</v>
      </c>
      <c r="C31" s="17">
        <f>'De-Ge'!C31+DGS!C31+GDI!C31+NONAK!C31</f>
        <v>1036</v>
      </c>
      <c r="D31" s="9" t="s">
        <v>49</v>
      </c>
      <c r="E31" s="10">
        <v>2.8210000000000002</v>
      </c>
      <c r="F31" s="11" t="s">
        <v>53</v>
      </c>
      <c r="G31" s="17">
        <f t="shared" si="0"/>
        <v>2.9225560000000002</v>
      </c>
      <c r="H31" s="17"/>
      <c r="I31" s="17"/>
      <c r="J31" s="6"/>
    </row>
    <row r="32" spans="1:10" x14ac:dyDescent="0.2">
      <c r="E32" s="43" t="s">
        <v>44</v>
      </c>
      <c r="F32" s="43"/>
      <c r="G32" s="18">
        <f>SUM(G24:G31)</f>
        <v>600.26375099999996</v>
      </c>
      <c r="H32" s="18">
        <f>SUM(H24:H31)</f>
        <v>0</v>
      </c>
      <c r="I32" s="18">
        <f>SUM(G32:H32)</f>
        <v>600.26375099999996</v>
      </c>
    </row>
    <row r="34" spans="1:10" ht="14.25" x14ac:dyDescent="0.25">
      <c r="G34" s="44" t="s">
        <v>42</v>
      </c>
      <c r="H34" s="62"/>
      <c r="I34" s="63"/>
      <c r="J34" s="25"/>
    </row>
    <row r="35" spans="1:10" x14ac:dyDescent="0.2">
      <c r="A35" s="8" t="s">
        <v>27</v>
      </c>
      <c r="B35" s="8" t="s">
        <v>12</v>
      </c>
      <c r="C35" s="8" t="s">
        <v>13</v>
      </c>
      <c r="D35" s="8" t="s">
        <v>15</v>
      </c>
      <c r="E35" s="8" t="s">
        <v>14</v>
      </c>
      <c r="F35" s="8" t="s">
        <v>15</v>
      </c>
      <c r="G35" s="8" t="s">
        <v>16</v>
      </c>
      <c r="H35" s="8" t="s">
        <v>17</v>
      </c>
      <c r="I35" s="8" t="s">
        <v>18</v>
      </c>
      <c r="J35" s="8" t="s">
        <v>19</v>
      </c>
    </row>
    <row r="36" spans="1:10" ht="14.25" x14ac:dyDescent="0.25">
      <c r="A36" s="9" t="s">
        <v>28</v>
      </c>
      <c r="B36" s="9">
        <v>1</v>
      </c>
      <c r="C36" s="17">
        <f>'De-Ge'!C36+DGS!C36+GDI!C36+NONAK!C36</f>
        <v>677769</v>
      </c>
      <c r="D36" s="9" t="s">
        <v>49</v>
      </c>
      <c r="E36" s="10">
        <v>3.2559999999999998</v>
      </c>
      <c r="F36" s="11" t="s">
        <v>53</v>
      </c>
      <c r="G36" s="17">
        <f t="shared" ref="G36:G41" si="1">(C36*E36)/1000</f>
        <v>2206.8158640000001</v>
      </c>
      <c r="H36" s="17"/>
      <c r="I36" s="17"/>
      <c r="J36" s="6"/>
    </row>
    <row r="37" spans="1:10" ht="14.25" x14ac:dyDescent="0.25">
      <c r="A37" s="9" t="s">
        <v>88</v>
      </c>
      <c r="B37" s="9">
        <v>1</v>
      </c>
      <c r="C37" s="17">
        <f>'De-Ge'!C37+DGS!C37+GDI!C37+NONAK!C37</f>
        <v>1998</v>
      </c>
      <c r="D37" s="9" t="s">
        <v>49</v>
      </c>
      <c r="E37" s="10">
        <v>2.8210000000000002</v>
      </c>
      <c r="F37" s="11" t="s">
        <v>53</v>
      </c>
      <c r="G37" s="17">
        <f t="shared" si="1"/>
        <v>5.6363580000000004</v>
      </c>
      <c r="H37" s="17"/>
      <c r="I37" s="17"/>
      <c r="J37" s="6"/>
    </row>
    <row r="38" spans="1:10" ht="14.25" x14ac:dyDescent="0.25">
      <c r="A38" s="9" t="s">
        <v>30</v>
      </c>
      <c r="B38" s="9">
        <v>1</v>
      </c>
      <c r="C38" s="17">
        <f>'De-Ge'!C38+DGS!C38+GDI!C38+NONAK!C38</f>
        <v>0</v>
      </c>
      <c r="D38" s="9" t="s">
        <v>56</v>
      </c>
      <c r="E38" s="10">
        <v>0.20399999999999999</v>
      </c>
      <c r="F38" s="11" t="s">
        <v>57</v>
      </c>
      <c r="G38" s="17">
        <f t="shared" si="1"/>
        <v>0</v>
      </c>
      <c r="H38" s="17"/>
      <c r="I38" s="17"/>
      <c r="J38" s="6"/>
    </row>
    <row r="39" spans="1:10" ht="14.25" x14ac:dyDescent="0.25">
      <c r="A39" s="9" t="s">
        <v>31</v>
      </c>
      <c r="B39" s="9">
        <v>1</v>
      </c>
      <c r="C39" s="17">
        <f>'De-Ge'!C39+DGS!C39+GDI!C39+NONAK!C39</f>
        <v>0</v>
      </c>
      <c r="D39" s="9" t="s">
        <v>56</v>
      </c>
      <c r="E39" s="10">
        <v>0.18</v>
      </c>
      <c r="F39" s="11" t="s">
        <v>57</v>
      </c>
      <c r="G39" s="17">
        <f t="shared" si="1"/>
        <v>0</v>
      </c>
      <c r="H39" s="17"/>
      <c r="I39" s="17"/>
      <c r="J39" s="6"/>
    </row>
    <row r="40" spans="1:10" ht="14.25" x14ac:dyDescent="0.25">
      <c r="A40" s="9" t="s">
        <v>32</v>
      </c>
      <c r="B40" s="9">
        <v>1</v>
      </c>
      <c r="C40" s="17">
        <f>'De-Ge'!C40+DGS!C40+GDI!C40+NONAK!C40</f>
        <v>0</v>
      </c>
      <c r="D40" s="9" t="s">
        <v>56</v>
      </c>
      <c r="E40" s="10">
        <v>0.152</v>
      </c>
      <c r="F40" s="11" t="s">
        <v>57</v>
      </c>
      <c r="G40" s="17">
        <f t="shared" si="1"/>
        <v>0</v>
      </c>
      <c r="H40" s="17"/>
      <c r="I40" s="17"/>
      <c r="J40" s="6"/>
    </row>
    <row r="41" spans="1:10" ht="14.25" x14ac:dyDescent="0.25">
      <c r="A41" s="9" t="s">
        <v>33</v>
      </c>
      <c r="B41" s="9">
        <v>1</v>
      </c>
      <c r="C41" s="17">
        <f>'De-Ge'!C41+DGS!C41+GDI!C41+NONAK!C41</f>
        <v>0</v>
      </c>
      <c r="D41" s="9" t="s">
        <v>56</v>
      </c>
      <c r="E41" s="13">
        <v>0.193</v>
      </c>
      <c r="F41" s="11" t="s">
        <v>57</v>
      </c>
      <c r="G41" s="17">
        <f t="shared" si="1"/>
        <v>0</v>
      </c>
      <c r="H41" s="17"/>
      <c r="I41" s="17"/>
      <c r="J41" s="6"/>
    </row>
    <row r="42" spans="1:10" ht="14.25" x14ac:dyDescent="0.25">
      <c r="A42" s="9" t="s">
        <v>34</v>
      </c>
      <c r="B42" s="9">
        <v>2</v>
      </c>
      <c r="C42" s="17">
        <f>'De-Ge'!C42+DGS!C42+GDI!C42+NONAK!C42</f>
        <v>0</v>
      </c>
      <c r="D42" s="9" t="s">
        <v>56</v>
      </c>
      <c r="E42" s="13">
        <v>0.193</v>
      </c>
      <c r="F42" s="11" t="s">
        <v>57</v>
      </c>
      <c r="G42" s="17"/>
      <c r="H42" s="17">
        <f>(C42*E42)/1000</f>
        <v>0</v>
      </c>
      <c r="I42" s="17"/>
      <c r="J42" s="6" t="s">
        <v>72</v>
      </c>
    </row>
    <row r="43" spans="1:10" x14ac:dyDescent="0.2">
      <c r="E43" s="43" t="s">
        <v>45</v>
      </c>
      <c r="F43" s="43"/>
      <c r="G43" s="18">
        <f>SUM(G36:G42)</f>
        <v>2212.4522220000003</v>
      </c>
      <c r="H43" s="18">
        <f>SUM(H36:H42)</f>
        <v>0</v>
      </c>
      <c r="I43" s="18">
        <f>SUM(G43:H43)</f>
        <v>2212.4522220000003</v>
      </c>
    </row>
    <row r="45" spans="1:10" ht="14.25" x14ac:dyDescent="0.25">
      <c r="G45" s="44" t="s">
        <v>42</v>
      </c>
      <c r="H45" s="62"/>
      <c r="I45" s="63"/>
      <c r="J45" s="25"/>
    </row>
    <row r="46" spans="1:10" x14ac:dyDescent="0.2">
      <c r="A46" s="8" t="s">
        <v>35</v>
      </c>
      <c r="B46" s="8" t="s">
        <v>12</v>
      </c>
      <c r="C46" s="8" t="s">
        <v>13</v>
      </c>
      <c r="D46" s="8" t="s">
        <v>15</v>
      </c>
      <c r="E46" s="8" t="s">
        <v>14</v>
      </c>
      <c r="F46" s="8" t="s">
        <v>15</v>
      </c>
      <c r="G46" s="8" t="s">
        <v>16</v>
      </c>
      <c r="H46" s="8" t="s">
        <v>17</v>
      </c>
      <c r="I46" s="8" t="s">
        <v>18</v>
      </c>
      <c r="J46" s="8" t="s">
        <v>19</v>
      </c>
    </row>
    <row r="47" spans="1:10" ht="14.25" x14ac:dyDescent="0.25">
      <c r="A47" s="9" t="s">
        <v>36</v>
      </c>
      <c r="B47" s="9">
        <v>2</v>
      </c>
      <c r="C47" s="17">
        <f>'De-Ge'!C47+DGS!C47+GDI!C47+NONAK!C47</f>
        <v>0</v>
      </c>
      <c r="D47" s="14" t="s">
        <v>58</v>
      </c>
      <c r="E47" s="10">
        <v>0.23400000000000001</v>
      </c>
      <c r="F47" s="11" t="s">
        <v>59</v>
      </c>
      <c r="G47" s="17"/>
      <c r="H47" s="17">
        <f>(C47*E47)/1000</f>
        <v>0</v>
      </c>
      <c r="I47" s="17"/>
      <c r="J47" s="6"/>
    </row>
    <row r="48" spans="1:10" ht="14.25" x14ac:dyDescent="0.25">
      <c r="A48" s="9" t="s">
        <v>37</v>
      </c>
      <c r="B48" s="9">
        <v>2</v>
      </c>
      <c r="C48" s="17">
        <f>'De-Ge'!C48+DGS!C48+GDI!C48+NONAK!C48</f>
        <v>0</v>
      </c>
      <c r="D48" s="14" t="s">
        <v>58</v>
      </c>
      <c r="E48" s="10">
        <v>0.17199999999999999</v>
      </c>
      <c r="F48" s="11" t="s">
        <v>59</v>
      </c>
      <c r="G48" s="17"/>
      <c r="H48" s="17">
        <f>(C48*E48)/1000</f>
        <v>0</v>
      </c>
      <c r="I48" s="17"/>
      <c r="J48" s="6"/>
    </row>
    <row r="49" spans="1:10" ht="14.25" x14ac:dyDescent="0.25">
      <c r="A49" s="9" t="s">
        <v>38</v>
      </c>
      <c r="B49" s="9">
        <v>2</v>
      </c>
      <c r="C49" s="17">
        <f>'De-Ge'!C49+DGS!C49+GDI!C49+NONAK!C49</f>
        <v>0</v>
      </c>
      <c r="D49" s="14" t="s">
        <v>58</v>
      </c>
      <c r="E49" s="10">
        <v>0.157</v>
      </c>
      <c r="F49" s="11" t="s">
        <v>59</v>
      </c>
      <c r="G49" s="17"/>
      <c r="H49" s="17">
        <f>(C49*E49)/1000</f>
        <v>0</v>
      </c>
      <c r="I49" s="17"/>
      <c r="J49" s="6"/>
    </row>
    <row r="50" spans="1:10" x14ac:dyDescent="0.2">
      <c r="E50" s="43" t="s">
        <v>46</v>
      </c>
      <c r="F50" s="43"/>
      <c r="G50" s="18"/>
      <c r="H50" s="18">
        <f>SUM(H47:H49)</f>
        <v>0</v>
      </c>
      <c r="I50" s="18">
        <f>SUM(G50:H50)</f>
        <v>0</v>
      </c>
    </row>
    <row r="52" spans="1:10" ht="14.25" x14ac:dyDescent="0.25">
      <c r="G52" s="44" t="s">
        <v>42</v>
      </c>
      <c r="H52" s="62"/>
      <c r="I52" s="63"/>
      <c r="J52" s="25"/>
    </row>
    <row r="53" spans="1:10" x14ac:dyDescent="0.2">
      <c r="A53" s="8" t="s">
        <v>39</v>
      </c>
      <c r="B53" s="8" t="s">
        <v>12</v>
      </c>
      <c r="C53" s="8" t="s">
        <v>13</v>
      </c>
      <c r="D53" s="8" t="s">
        <v>15</v>
      </c>
      <c r="E53" s="8" t="s">
        <v>14</v>
      </c>
      <c r="F53" s="8" t="s">
        <v>15</v>
      </c>
      <c r="G53" s="8" t="s">
        <v>16</v>
      </c>
      <c r="H53" s="8" t="s">
        <v>17</v>
      </c>
      <c r="I53" s="8" t="s">
        <v>18</v>
      </c>
      <c r="J53" s="8" t="s">
        <v>19</v>
      </c>
    </row>
    <row r="54" spans="1:10" x14ac:dyDescent="0.2">
      <c r="A54" s="9" t="s">
        <v>40</v>
      </c>
      <c r="B54" s="9">
        <v>1</v>
      </c>
      <c r="C54" s="17">
        <f>'De-Ge'!C54+DGS!C54+GDI!C54+NONAK!C54</f>
        <v>0</v>
      </c>
      <c r="D54" s="9"/>
      <c r="E54" s="10"/>
      <c r="F54" s="9"/>
      <c r="G54" s="17">
        <f>(C54*E54)/1000</f>
        <v>0</v>
      </c>
      <c r="H54" s="17"/>
      <c r="I54" s="17"/>
      <c r="J54" s="6"/>
    </row>
    <row r="55" spans="1:10" x14ac:dyDescent="0.2">
      <c r="A55" s="9" t="s">
        <v>41</v>
      </c>
      <c r="B55" s="9">
        <v>2</v>
      </c>
      <c r="C55" s="17">
        <f>'De-Ge'!C55+DGS!C55+GDI!C55+NONAK!C55</f>
        <v>0</v>
      </c>
      <c r="D55" s="9"/>
      <c r="E55" s="10"/>
      <c r="F55" s="9"/>
      <c r="G55" s="17"/>
      <c r="H55" s="17">
        <f>(C55*E55)/1000</f>
        <v>0</v>
      </c>
      <c r="I55" s="17"/>
      <c r="J55" s="6"/>
    </row>
    <row r="56" spans="1:10" x14ac:dyDescent="0.2">
      <c r="E56" s="43" t="s">
        <v>47</v>
      </c>
      <c r="F56" s="43"/>
      <c r="G56" s="18">
        <f>SUM(G54:G55)</f>
        <v>0</v>
      </c>
      <c r="H56" s="18">
        <f>SUM(H54:H55)</f>
        <v>0</v>
      </c>
      <c r="I56" s="18">
        <f>SUM(G56:H56)</f>
        <v>0</v>
      </c>
    </row>
    <row r="58" spans="1:10" ht="14.25" x14ac:dyDescent="0.25">
      <c r="G58" s="55" t="s">
        <v>42</v>
      </c>
      <c r="H58" s="60"/>
      <c r="I58" s="61"/>
    </row>
    <row r="59" spans="1:10" x14ac:dyDescent="0.2">
      <c r="G59" s="8" t="s">
        <v>16</v>
      </c>
      <c r="H59" s="8" t="s">
        <v>17</v>
      </c>
      <c r="I59" s="8" t="s">
        <v>18</v>
      </c>
    </row>
    <row r="60" spans="1:10" ht="14.25" x14ac:dyDescent="0.25">
      <c r="E60" s="58" t="s">
        <v>69</v>
      </c>
      <c r="F60" s="59"/>
      <c r="G60" s="17">
        <f>G20+G32+G43+G50+G56</f>
        <v>2841.5548490000001</v>
      </c>
      <c r="H60" s="17">
        <f>H20+H32+H43+H50+H56</f>
        <v>0</v>
      </c>
      <c r="I60" s="17">
        <f>SUM(G60:H60)</f>
        <v>2841.5548490000001</v>
      </c>
    </row>
  </sheetData>
  <mergeCells count="35">
    <mergeCell ref="A1:D1"/>
    <mergeCell ref="A3:B3"/>
    <mergeCell ref="C3:E3"/>
    <mergeCell ref="G3:J3"/>
    <mergeCell ref="A4:B4"/>
    <mergeCell ref="C4:E4"/>
    <mergeCell ref="H4:J4"/>
    <mergeCell ref="A5:B5"/>
    <mergeCell ref="H5:J5"/>
    <mergeCell ref="A6:B6"/>
    <mergeCell ref="C6:E6"/>
    <mergeCell ref="H6:J6"/>
    <mergeCell ref="A7:B7"/>
    <mergeCell ref="C7:E7"/>
    <mergeCell ref="H7:J7"/>
    <mergeCell ref="G22:I22"/>
    <mergeCell ref="E32:F32"/>
    <mergeCell ref="H8:J8"/>
    <mergeCell ref="A9:B9"/>
    <mergeCell ref="C9:E9"/>
    <mergeCell ref="H9:J9"/>
    <mergeCell ref="A10:B10"/>
    <mergeCell ref="C10:E10"/>
    <mergeCell ref="A11:B11"/>
    <mergeCell ref="C11:E11"/>
    <mergeCell ref="G12:I12"/>
    <mergeCell ref="E20:F20"/>
    <mergeCell ref="G58:I58"/>
    <mergeCell ref="E60:F60"/>
    <mergeCell ref="G34:I34"/>
    <mergeCell ref="E43:F43"/>
    <mergeCell ref="G45:I45"/>
    <mergeCell ref="E50:F50"/>
    <mergeCell ref="G52:I52"/>
    <mergeCell ref="E56:F56"/>
  </mergeCells>
  <phoneticPr fontId="6" type="noConversion"/>
  <pageMargins left="0.75" right="0.75" top="1" bottom="1" header="0.5" footer="0.5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42"/>
  <sheetViews>
    <sheetView view="pageLayout" zoomScaleNormal="100" workbookViewId="0">
      <selection activeCell="B2" sqref="B2:E7"/>
    </sheetView>
  </sheetViews>
  <sheetFormatPr defaultRowHeight="12.75" x14ac:dyDescent="0.2"/>
  <cols>
    <col min="1" max="1" width="9.140625" style="1"/>
    <col min="2" max="2" width="21" style="1" bestFit="1" customWidth="1"/>
    <col min="3" max="16384" width="9.140625" style="1"/>
  </cols>
  <sheetData>
    <row r="2" spans="2:5" ht="14.25" x14ac:dyDescent="0.25">
      <c r="B2" s="34" t="s">
        <v>87</v>
      </c>
      <c r="C2" s="44" t="s">
        <v>42</v>
      </c>
      <c r="D2" s="66"/>
      <c r="E2" s="67"/>
    </row>
    <row r="3" spans="2:5" x14ac:dyDescent="0.2">
      <c r="B3" s="8" t="s">
        <v>71</v>
      </c>
      <c r="C3" s="26" t="s">
        <v>16</v>
      </c>
      <c r="D3" s="8" t="s">
        <v>17</v>
      </c>
      <c r="E3" s="8" t="s">
        <v>18</v>
      </c>
    </row>
    <row r="4" spans="2:5" x14ac:dyDescent="0.2">
      <c r="B4" s="9" t="s">
        <v>81</v>
      </c>
      <c r="C4" s="17">
        <f>DGS!G60</f>
        <v>260.40148900000003</v>
      </c>
      <c r="D4" s="17">
        <f>DGS!H60</f>
        <v>0</v>
      </c>
      <c r="E4" s="17">
        <f>C4+D4</f>
        <v>260.40148900000003</v>
      </c>
    </row>
    <row r="5" spans="2:5" x14ac:dyDescent="0.2">
      <c r="B5" s="9" t="s">
        <v>82</v>
      </c>
      <c r="C5" s="17">
        <f>NONAK!G60</f>
        <v>440.24014799999998</v>
      </c>
      <c r="D5" s="17">
        <f>NONAK!H60</f>
        <v>0</v>
      </c>
      <c r="E5" s="17">
        <f>C5+D5</f>
        <v>440.24014799999998</v>
      </c>
    </row>
    <row r="6" spans="2:5" ht="13.5" thickBot="1" x14ac:dyDescent="0.25">
      <c r="B6" s="9" t="s">
        <v>80</v>
      </c>
      <c r="C6" s="29">
        <f>'De-Ge'!G60</f>
        <v>2116.14095</v>
      </c>
      <c r="D6" s="29">
        <f>'De-Ge'!H60</f>
        <v>0</v>
      </c>
      <c r="E6" s="29">
        <f>C6+D6</f>
        <v>2116.14095</v>
      </c>
    </row>
    <row r="7" spans="2:5" ht="13.5" thickTop="1" x14ac:dyDescent="0.2">
      <c r="B7" s="27" t="s">
        <v>73</v>
      </c>
      <c r="C7" s="28">
        <f>Holding!G60</f>
        <v>2841.5548490000001</v>
      </c>
      <c r="D7" s="28">
        <f>Holding!H60</f>
        <v>0</v>
      </c>
      <c r="E7" s="28">
        <f>C7+D7</f>
        <v>2841.5548490000001</v>
      </c>
    </row>
    <row r="36" spans="2:2" x14ac:dyDescent="0.2">
      <c r="B36" s="30"/>
    </row>
    <row r="37" spans="2:2" x14ac:dyDescent="0.2">
      <c r="B37" s="31"/>
    </row>
    <row r="38" spans="2:2" x14ac:dyDescent="0.2">
      <c r="B38" s="31"/>
    </row>
    <row r="39" spans="2:2" x14ac:dyDescent="0.2">
      <c r="B39" s="31"/>
    </row>
    <row r="40" spans="2:2" x14ac:dyDescent="0.2">
      <c r="B40" s="31"/>
    </row>
    <row r="41" spans="2:2" x14ac:dyDescent="0.2">
      <c r="B41" s="31"/>
    </row>
    <row r="42" spans="2:2" x14ac:dyDescent="0.2">
      <c r="B42" s="31"/>
    </row>
  </sheetData>
  <mergeCells count="1">
    <mergeCell ref="C2:E2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De-Ge</vt:lpstr>
      <vt:lpstr>DGS</vt:lpstr>
      <vt:lpstr>GDI</vt:lpstr>
      <vt:lpstr>NONAK</vt:lpstr>
      <vt:lpstr>Holding</vt:lpstr>
      <vt:lpstr>Staafdiagram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 Consulting</dc:creator>
  <cp:lastModifiedBy>Sieger-Willem</cp:lastModifiedBy>
  <cp:lastPrinted>2025-02-13T14:36:47Z</cp:lastPrinted>
  <dcterms:created xsi:type="dcterms:W3CDTF">2012-03-04T15:16:20Z</dcterms:created>
  <dcterms:modified xsi:type="dcterms:W3CDTF">2025-02-26T10:21:26Z</dcterms:modified>
</cp:coreProperties>
</file>